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440" yWindow="3495" windowWidth="14670" windowHeight="9165"/>
  </bookViews>
  <sheets>
    <sheet name="Linearity Verification data" sheetId="1" r:id="rId1"/>
  </sheets>
  <calcPr calcId="145621"/>
</workbook>
</file>

<file path=xl/calcChain.xml><?xml version="1.0" encoding="utf-8"?>
<calcChain xmlns="http://schemas.openxmlformats.org/spreadsheetml/2006/main">
  <c r="F8" i="1" l="1"/>
  <c r="E15" i="1" l="1"/>
  <c r="E14" i="1"/>
  <c r="E13" i="1"/>
  <c r="E12" i="1"/>
  <c r="E11" i="1"/>
  <c r="E10" i="1"/>
  <c r="E9" i="1"/>
  <c r="E8" i="1"/>
  <c r="D6" i="1"/>
  <c r="D8" i="1"/>
  <c r="H8" i="1"/>
  <c r="D9" i="1"/>
  <c r="H9" i="1"/>
  <c r="D10" i="1"/>
  <c r="H10" i="1"/>
  <c r="D11" i="1"/>
  <c r="H11" i="1"/>
  <c r="D12" i="1"/>
  <c r="H12" i="1"/>
  <c r="D13" i="1"/>
  <c r="H13" i="1"/>
  <c r="D14" i="1"/>
  <c r="H14" i="1"/>
  <c r="D15" i="1"/>
  <c r="H15" i="1"/>
  <c r="B19" i="1" l="1"/>
  <c r="B20" i="1"/>
  <c r="F10" i="1" l="1"/>
  <c r="G10" i="1" s="1"/>
  <c r="I10" i="1" s="1"/>
  <c r="F12" i="1"/>
  <c r="G12" i="1" s="1"/>
  <c r="I12" i="1" s="1"/>
  <c r="F9" i="1"/>
  <c r="G9" i="1" s="1"/>
  <c r="I9" i="1" s="1"/>
  <c r="F15" i="1"/>
  <c r="G15" i="1" s="1"/>
  <c r="I15" i="1" s="1"/>
  <c r="F13" i="1"/>
  <c r="G13" i="1" s="1"/>
  <c r="I13" i="1" s="1"/>
  <c r="F11" i="1"/>
  <c r="G11" i="1" s="1"/>
  <c r="I11" i="1" s="1"/>
  <c r="F14" i="1"/>
  <c r="G14" i="1" s="1"/>
  <c r="I14" i="1" s="1"/>
  <c r="G8" i="1"/>
  <c r="I8" i="1" s="1"/>
</calcChain>
</file>

<file path=xl/comments1.xml><?xml version="1.0" encoding="utf-8"?>
<comments xmlns="http://schemas.openxmlformats.org/spreadsheetml/2006/main">
  <authors>
    <author>mdaniels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mdaniels:</t>
        </r>
        <r>
          <rPr>
            <sz val="8"/>
            <color indexed="81"/>
            <rFont val="Tahoma"/>
            <family val="2"/>
          </rPr>
          <t xml:space="preserve">
Values obtained from calibration report.</t>
        </r>
      </text>
    </comment>
  </commentList>
</comments>
</file>

<file path=xl/sharedStrings.xml><?xml version="1.0" encoding="utf-8"?>
<sst xmlns="http://schemas.openxmlformats.org/spreadsheetml/2006/main" count="41" uniqueCount="37">
  <si>
    <t>LINEARITY VERIFICATION</t>
  </si>
  <si>
    <t>FPG Counts (N)</t>
  </si>
  <si>
    <t>Mass (g)</t>
  </si>
  <si>
    <t>Tare condition</t>
  </si>
  <si>
    <t>True Mass Applied (g)</t>
  </si>
  <si>
    <t>Load cell output (g)</t>
  </si>
  <si>
    <t>Target Mass Load (kg)</t>
  </si>
  <si>
    <t>0.1 kg</t>
  </si>
  <si>
    <t>0.2 kg</t>
  </si>
  <si>
    <t>0.3 kg</t>
  </si>
  <si>
    <t>0.5 kg</t>
  </si>
  <si>
    <t>0.8 kg</t>
  </si>
  <si>
    <t>1.0 kg</t>
  </si>
  <si>
    <t>1.2 kg</t>
  </si>
  <si>
    <t>1.5 kg</t>
  </si>
  <si>
    <t>100g</t>
  </si>
  <si>
    <t>200g #1</t>
  </si>
  <si>
    <t>200g #1 + 100g</t>
  </si>
  <si>
    <t>500g #2</t>
  </si>
  <si>
    <t>CLB + 500g #1</t>
  </si>
  <si>
    <t>500g #2 + 100g + 200g #1</t>
  </si>
  <si>
    <t>500g #2 + 500g #3</t>
  </si>
  <si>
    <t>500g #2 + 500g #3 + 200g #1</t>
  </si>
  <si>
    <t>500g #2 + 500g #3 + 200g #1 + 200g #2 + 100g</t>
  </si>
  <si>
    <t>Pass/Fail</t>
  </si>
  <si>
    <t>FPG Tools data file: 04315_00.dat</t>
  </si>
  <si>
    <t>Best Fit Line Applied (N)</t>
  </si>
  <si>
    <t>Delta (N)</t>
  </si>
  <si>
    <t>TOL (N)</t>
  </si>
  <si>
    <t>Slope (m) ==</t>
  </si>
  <si>
    <t>FPG Counts obtained by 30 sec average of FPG output via FPG Tools.</t>
  </si>
  <si>
    <t>200g #2</t>
  </si>
  <si>
    <t>500g #3</t>
  </si>
  <si>
    <t>True Mass Values -- from calibration mass certificate:</t>
  </si>
  <si>
    <t>!!  Yellow fields are user inputs  !!</t>
  </si>
  <si>
    <t>Blue fields are FPG output</t>
  </si>
  <si>
    <t>Intercept (b) 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</si>
</sst>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7" x14ac:knownFonts="1">
    <font>
      <sz val="10"/>
      <name val="Arial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65" fontId="0" fillId="2" borderId="1" xfId="0" applyNumberFormat="1" applyFill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166" fontId="0" fillId="3" borderId="0" xfId="0" applyNumberFormat="1" applyFill="1" applyAlignment="1">
      <alignment horizontal="right"/>
    </xf>
    <xf numFmtId="0" fontId="4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35" sqref="E35"/>
    </sheetView>
  </sheetViews>
  <sheetFormatPr defaultRowHeight="12.75" x14ac:dyDescent="0.2"/>
  <cols>
    <col min="1" max="1" width="14" customWidth="1"/>
    <col min="2" max="2" width="43.5703125" customWidth="1"/>
    <col min="3" max="4" width="13.5703125" style="1" customWidth="1"/>
    <col min="5" max="5" width="14.42578125" customWidth="1"/>
    <col min="6" max="6" width="16.5703125" customWidth="1"/>
    <col min="7" max="7" width="10.140625" style="2" customWidth="1"/>
    <col min="8" max="8" width="9.85546875" style="2" customWidth="1"/>
    <col min="9" max="9" width="10.28515625" customWidth="1"/>
  </cols>
  <sheetData>
    <row r="1" spans="1:9" ht="15" x14ac:dyDescent="0.2">
      <c r="A1" s="10" t="s">
        <v>0</v>
      </c>
      <c r="C1" s="20" t="s">
        <v>34</v>
      </c>
      <c r="D1" s="20"/>
    </row>
    <row r="2" spans="1:9" x14ac:dyDescent="0.2">
      <c r="C2" s="21" t="s">
        <v>35</v>
      </c>
      <c r="D2" s="21"/>
    </row>
    <row r="4" spans="1:9" s="14" customFormat="1" ht="26.25" customHeight="1" x14ac:dyDescent="0.2">
      <c r="A4" s="12" t="s">
        <v>6</v>
      </c>
      <c r="B4" s="11" t="s">
        <v>2</v>
      </c>
      <c r="C4" s="12" t="s">
        <v>1</v>
      </c>
      <c r="D4" s="12" t="s">
        <v>5</v>
      </c>
      <c r="E4" s="12" t="s">
        <v>4</v>
      </c>
      <c r="F4" s="12" t="s">
        <v>26</v>
      </c>
      <c r="G4" s="13" t="s">
        <v>27</v>
      </c>
      <c r="H4" s="13" t="s">
        <v>28</v>
      </c>
      <c r="I4" s="12" t="s">
        <v>24</v>
      </c>
    </row>
    <row r="5" spans="1:9" x14ac:dyDescent="0.2">
      <c r="A5" s="3"/>
      <c r="C5" s="3"/>
      <c r="D5" s="3"/>
      <c r="E5" s="3"/>
      <c r="F5" s="3"/>
      <c r="G5" s="16"/>
      <c r="H5" s="16"/>
      <c r="I5" s="3"/>
    </row>
    <row r="6" spans="1:9" x14ac:dyDescent="0.2">
      <c r="A6" s="15" t="s">
        <v>3</v>
      </c>
      <c r="B6" t="s">
        <v>19</v>
      </c>
      <c r="C6" s="7">
        <v>1328.7</v>
      </c>
      <c r="D6" s="7">
        <f>C6/1000</f>
        <v>1.3287</v>
      </c>
      <c r="E6" s="3" t="s">
        <v>3</v>
      </c>
      <c r="F6" s="3"/>
      <c r="G6" s="16"/>
      <c r="H6" s="16"/>
      <c r="I6" s="3"/>
    </row>
    <row r="7" spans="1:9" x14ac:dyDescent="0.2">
      <c r="A7" s="3"/>
      <c r="C7" s="3"/>
      <c r="D7" s="3"/>
      <c r="E7" s="3"/>
      <c r="F7" s="3"/>
      <c r="G7" s="16"/>
      <c r="H7" s="16"/>
      <c r="I7" s="3"/>
    </row>
    <row r="8" spans="1:9" x14ac:dyDescent="0.2">
      <c r="A8" s="3" t="s">
        <v>7</v>
      </c>
      <c r="B8" t="s">
        <v>15</v>
      </c>
      <c r="C8" s="9">
        <v>100010.3</v>
      </c>
      <c r="D8" s="18">
        <f>C8/1000</f>
        <v>100.0103</v>
      </c>
      <c r="E8" s="8">
        <f>A25</f>
        <v>99.999776999999995</v>
      </c>
      <c r="F8" s="7">
        <f>$B$19*E8+$B$20</f>
        <v>100010.59819674867</v>
      </c>
      <c r="G8" s="17">
        <f>F8-C8</f>
        <v>0.29819674867030699</v>
      </c>
      <c r="H8" s="16">
        <f>2*10^-6*C8+0.5</f>
        <v>0.70002059999999999</v>
      </c>
      <c r="I8" s="3" t="str">
        <f>IF(ABS(G8)&lt;H8,"PASS","FAIL")</f>
        <v>PASS</v>
      </c>
    </row>
    <row r="9" spans="1:9" x14ac:dyDescent="0.2">
      <c r="A9" s="3" t="s">
        <v>8</v>
      </c>
      <c r="B9" t="s">
        <v>16</v>
      </c>
      <c r="C9" s="9">
        <v>200023.1</v>
      </c>
      <c r="D9" s="18">
        <f t="shared" ref="D9:D15" si="0">C9/1000</f>
        <v>200.0231</v>
      </c>
      <c r="E9" s="8">
        <f>A26</f>
        <v>200.00097700000001</v>
      </c>
      <c r="F9" s="7">
        <f t="shared" ref="F9:F15" si="1">$B$19*E9+$B$20</f>
        <v>200022.70845761782</v>
      </c>
      <c r="G9" s="17">
        <f t="shared" ref="G9:G15" si="2">F9-C9</f>
        <v>-0.39154238218907267</v>
      </c>
      <c r="H9" s="16">
        <f t="shared" ref="H9:H15" si="3">2*10^-6*C9+0.5</f>
        <v>0.90004620000000002</v>
      </c>
      <c r="I9" s="3" t="str">
        <f t="shared" ref="I9:I15" si="4">IF(ABS(G9)&lt;H9,"PASS","FAIL")</f>
        <v>PASS</v>
      </c>
    </row>
    <row r="10" spans="1:9" x14ac:dyDescent="0.2">
      <c r="A10" s="3" t="s">
        <v>9</v>
      </c>
      <c r="B10" t="s">
        <v>17</v>
      </c>
      <c r="C10" s="9">
        <v>300032.59999999998</v>
      </c>
      <c r="D10" s="18">
        <f t="shared" si="0"/>
        <v>300.0326</v>
      </c>
      <c r="E10" s="8">
        <f>A25+A26</f>
        <v>300.00075400000003</v>
      </c>
      <c r="F10" s="7">
        <f t="shared" si="1"/>
        <v>300033.39556323586</v>
      </c>
      <c r="G10" s="17">
        <f t="shared" si="2"/>
        <v>0.7955632358789444</v>
      </c>
      <c r="H10" s="16">
        <f t="shared" si="3"/>
        <v>1.1000652</v>
      </c>
      <c r="I10" s="3" t="str">
        <f t="shared" si="4"/>
        <v>PASS</v>
      </c>
    </row>
    <row r="11" spans="1:9" x14ac:dyDescent="0.2">
      <c r="A11" s="3" t="s">
        <v>10</v>
      </c>
      <c r="B11" t="s">
        <v>18</v>
      </c>
      <c r="C11" s="9">
        <v>500053.6</v>
      </c>
      <c r="D11" s="18">
        <f t="shared" si="0"/>
        <v>500.05359999999996</v>
      </c>
      <c r="E11" s="8">
        <f>A28</f>
        <v>499.998963</v>
      </c>
      <c r="F11" s="7">
        <f t="shared" si="1"/>
        <v>500053.42462773056</v>
      </c>
      <c r="G11" s="17">
        <f t="shared" si="2"/>
        <v>-0.17537226941203699</v>
      </c>
      <c r="H11" s="16">
        <f t="shared" si="3"/>
        <v>1.5001072</v>
      </c>
      <c r="I11" s="3" t="str">
        <f t="shared" si="4"/>
        <v>PASS</v>
      </c>
    </row>
    <row r="12" spans="1:9" x14ac:dyDescent="0.2">
      <c r="A12" s="3" t="s">
        <v>11</v>
      </c>
      <c r="B12" t="s">
        <v>20</v>
      </c>
      <c r="C12" s="9">
        <v>800087.6</v>
      </c>
      <c r="D12" s="18">
        <f t="shared" si="0"/>
        <v>800.08759999999995</v>
      </c>
      <c r="E12" s="8">
        <f>A28+A25+A26</f>
        <v>799.99971700000003</v>
      </c>
      <c r="F12" s="7">
        <f t="shared" si="1"/>
        <v>800086.90909983567</v>
      </c>
      <c r="G12" s="17">
        <f t="shared" si="2"/>
        <v>-0.69090016430709511</v>
      </c>
      <c r="H12" s="16">
        <f t="shared" si="3"/>
        <v>2.1001751999999998</v>
      </c>
      <c r="I12" s="3" t="str">
        <f t="shared" si="4"/>
        <v>PASS</v>
      </c>
    </row>
    <row r="13" spans="1:9" x14ac:dyDescent="0.2">
      <c r="A13" s="3" t="s">
        <v>12</v>
      </c>
      <c r="B13" t="s">
        <v>21</v>
      </c>
      <c r="C13" s="9">
        <v>1000108.1</v>
      </c>
      <c r="D13" s="18">
        <f t="shared" si="0"/>
        <v>1000.1080999999999</v>
      </c>
      <c r="E13" s="8">
        <f>A28+A29</f>
        <v>999.99924600000008</v>
      </c>
      <c r="F13" s="7">
        <f t="shared" si="1"/>
        <v>1000108.2583083442</v>
      </c>
      <c r="G13" s="17">
        <f t="shared" si="2"/>
        <v>0.15830834419466555</v>
      </c>
      <c r="H13" s="16">
        <f t="shared" si="3"/>
        <v>2.5002161999999997</v>
      </c>
      <c r="I13" s="3" t="str">
        <f t="shared" si="4"/>
        <v>PASS</v>
      </c>
    </row>
    <row r="14" spans="1:9" x14ac:dyDescent="0.2">
      <c r="A14" s="3" t="s">
        <v>13</v>
      </c>
      <c r="B14" t="s">
        <v>22</v>
      </c>
      <c r="C14" s="9">
        <v>1200132</v>
      </c>
      <c r="D14" s="18">
        <f t="shared" si="0"/>
        <v>1200.1320000000001</v>
      </c>
      <c r="E14" s="8">
        <f>A28+A29+A26</f>
        <v>1200.000223</v>
      </c>
      <c r="F14" s="7">
        <f t="shared" si="1"/>
        <v>1200131.0556748312</v>
      </c>
      <c r="G14" s="17">
        <f t="shared" si="2"/>
        <v>-0.94432516884990036</v>
      </c>
      <c r="H14" s="16">
        <f t="shared" si="3"/>
        <v>2.900264</v>
      </c>
      <c r="I14" s="3" t="str">
        <f t="shared" si="4"/>
        <v>PASS</v>
      </c>
    </row>
    <row r="15" spans="1:9" x14ac:dyDescent="0.2">
      <c r="A15" s="3" t="s">
        <v>14</v>
      </c>
      <c r="B15" t="s">
        <v>23</v>
      </c>
      <c r="C15" s="9">
        <v>1500162.9</v>
      </c>
      <c r="D15" s="18">
        <f t="shared" si="0"/>
        <v>1500.1628999999998</v>
      </c>
      <c r="E15" s="8">
        <f>A28+A29+A26+A27+A25</f>
        <v>1500.0002870000001</v>
      </c>
      <c r="F15" s="7">
        <f t="shared" si="1"/>
        <v>1500163.8500716565</v>
      </c>
      <c r="G15" s="17">
        <f t="shared" si="2"/>
        <v>0.95007165661081672</v>
      </c>
      <c r="H15" s="16">
        <f t="shared" si="3"/>
        <v>3.5003257999999997</v>
      </c>
      <c r="I15" s="3" t="str">
        <f t="shared" si="4"/>
        <v>PASS</v>
      </c>
    </row>
    <row r="19" spans="1:2" x14ac:dyDescent="0.2">
      <c r="A19" t="s">
        <v>29</v>
      </c>
      <c r="B19" s="5">
        <f>SLOPE(C8:C15,E8:E15)</f>
        <v>1000.1091012994758</v>
      </c>
    </row>
    <row r="20" spans="1:2" x14ac:dyDescent="0.2">
      <c r="A20" s="19" t="s">
        <v>36</v>
      </c>
      <c r="B20" s="5">
        <f>INTERCEPT(C8:C15,E8:E15)</f>
        <v>-8.8908869307488203E-2</v>
      </c>
    </row>
    <row r="24" spans="1:2" x14ac:dyDescent="0.2">
      <c r="A24" s="4" t="s">
        <v>33</v>
      </c>
    </row>
    <row r="25" spans="1:2" x14ac:dyDescent="0.2">
      <c r="A25" s="6">
        <v>99.999776999999995</v>
      </c>
      <c r="B25" t="s">
        <v>15</v>
      </c>
    </row>
    <row r="26" spans="1:2" x14ac:dyDescent="0.2">
      <c r="A26" s="6">
        <v>200.00097700000001</v>
      </c>
      <c r="B26" t="s">
        <v>16</v>
      </c>
    </row>
    <row r="27" spans="1:2" x14ac:dyDescent="0.2">
      <c r="A27" s="6">
        <v>200.00028699999999</v>
      </c>
      <c r="B27" t="s">
        <v>31</v>
      </c>
    </row>
    <row r="28" spans="1:2" x14ac:dyDescent="0.2">
      <c r="A28" s="6">
        <v>499.998963</v>
      </c>
      <c r="B28" t="s">
        <v>18</v>
      </c>
    </row>
    <row r="29" spans="1:2" x14ac:dyDescent="0.2">
      <c r="A29" s="6">
        <v>500.00028300000002</v>
      </c>
      <c r="B29" t="s">
        <v>32</v>
      </c>
    </row>
    <row r="33" spans="1:1" x14ac:dyDescent="0.2">
      <c r="A33" t="s">
        <v>25</v>
      </c>
    </row>
    <row r="34" spans="1:1" x14ac:dyDescent="0.2">
      <c r="A34" t="s">
        <v>30</v>
      </c>
    </row>
  </sheetData>
  <mergeCells count="2">
    <mergeCell ref="C1:D1"/>
    <mergeCell ref="C2:D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Linearity Verification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Daniels</dc:creator>
  <cp:lastModifiedBy>M. Daniels</cp:lastModifiedBy>
  <dcterms:created xsi:type="dcterms:W3CDTF">2004-11-10T20:25:05Z</dcterms:created>
  <dcterms:modified xsi:type="dcterms:W3CDTF">2014-08-08T23:05:14Z</dcterms:modified>
</cp:coreProperties>
</file>