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ortive-my.sharepoint.com/personal/kyle_clark_flukecal_com/Documents/Documents/00  Equip/QRPT/"/>
    </mc:Choice>
  </mc:AlternateContent>
  <xr:revisionPtr revIDLastSave="1" documentId="13_ncr:1_{2530D9D9-3059-44FB-B80C-059984758492}" xr6:coauthVersionLast="47" xr6:coauthVersionMax="47" xr10:uidLastSave="{25AEEEA9-B783-4BCD-B54B-380CB259E603}"/>
  <bookViews>
    <workbookView xWindow="1200" yWindow="-120" windowWidth="27720" windowHeight="16440" activeTab="1" xr2:uid="{00000000-000D-0000-FFFF-FFFF00000000}"/>
  </bookViews>
  <sheets>
    <sheet name="Q-RPT" sheetId="1" r:id="rId1"/>
    <sheet name="PMM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5" i="2" l="1"/>
  <c r="L25" i="2" s="1"/>
  <c r="M25" i="2" s="1"/>
  <c r="K24" i="2"/>
  <c r="L24" i="2" s="1"/>
  <c r="H24" i="2"/>
  <c r="I24" i="2" s="1"/>
  <c r="I27" i="2" s="1"/>
  <c r="H25" i="2"/>
  <c r="I25" i="2"/>
  <c r="G24" i="2"/>
  <c r="G27" i="2" s="1"/>
  <c r="F27" i="2"/>
  <c r="F25" i="2"/>
  <c r="G25" i="2" s="1"/>
  <c r="K13" i="2"/>
  <c r="L13" i="2" s="1"/>
  <c r="M13" i="2" s="1"/>
  <c r="K12" i="2"/>
  <c r="K15" i="2" s="1"/>
  <c r="H12" i="2"/>
  <c r="I12" i="2" s="1"/>
  <c r="I15" i="2" s="1"/>
  <c r="G12" i="2"/>
  <c r="F12" i="2"/>
  <c r="F15" i="2" s="1"/>
  <c r="H5" i="2"/>
  <c r="I5" i="2"/>
  <c r="G5" i="2"/>
  <c r="L5" i="2"/>
  <c r="M5" i="2" s="1"/>
  <c r="K5" i="2"/>
  <c r="G15" i="2"/>
  <c r="J15" i="2"/>
  <c r="N15" i="2"/>
  <c r="G13" i="2"/>
  <c r="H13" i="2" s="1"/>
  <c r="I13" i="2" s="1"/>
  <c r="N27" i="2"/>
  <c r="J27" i="2"/>
  <c r="H27" i="2"/>
  <c r="C7" i="2"/>
  <c r="N8" i="2"/>
  <c r="K8" i="2"/>
  <c r="J8" i="2"/>
  <c r="F8" i="2"/>
  <c r="K6" i="2"/>
  <c r="L6" i="2" s="1"/>
  <c r="M6" i="2" s="1"/>
  <c r="G6" i="2"/>
  <c r="H6" i="2" s="1"/>
  <c r="I6" i="2" s="1"/>
  <c r="L8" i="2"/>
  <c r="G8" i="2"/>
  <c r="K27" i="2" l="1"/>
  <c r="M24" i="2"/>
  <c r="M27" i="2" s="1"/>
  <c r="L27" i="2"/>
  <c r="L12" i="2"/>
  <c r="H15" i="2"/>
  <c r="M8" i="2"/>
  <c r="C43" i="1"/>
  <c r="C36" i="1"/>
  <c r="C31" i="1"/>
  <c r="C24" i="1"/>
  <c r="C19" i="1"/>
  <c r="C12" i="1"/>
  <c r="C7" i="1"/>
  <c r="J41" i="1"/>
  <c r="K41" i="1" s="1"/>
  <c r="F41" i="1"/>
  <c r="G41" i="1" s="1"/>
  <c r="F17" i="1"/>
  <c r="G17" i="1" s="1"/>
  <c r="H17" i="1" s="1"/>
  <c r="J17" i="1"/>
  <c r="K17" i="1" s="1"/>
  <c r="L17" i="1" s="1"/>
  <c r="F18" i="1"/>
  <c r="G18" i="1" s="1"/>
  <c r="H18" i="1" s="1"/>
  <c r="J18" i="1"/>
  <c r="K18" i="1" s="1"/>
  <c r="L18" i="1" s="1"/>
  <c r="J35" i="1"/>
  <c r="K35" i="1" s="1"/>
  <c r="L35" i="1" s="1"/>
  <c r="J34" i="1"/>
  <c r="K34" i="1" s="1"/>
  <c r="F35" i="1"/>
  <c r="G35" i="1" s="1"/>
  <c r="H35" i="1" s="1"/>
  <c r="F34" i="1"/>
  <c r="G34" i="1" s="1"/>
  <c r="J30" i="1"/>
  <c r="K30" i="1" s="1"/>
  <c r="L30" i="1" s="1"/>
  <c r="J29" i="1"/>
  <c r="K29" i="1" s="1"/>
  <c r="F30" i="1"/>
  <c r="G30" i="1" s="1"/>
  <c r="H30" i="1" s="1"/>
  <c r="F29" i="1"/>
  <c r="F32" i="1" s="1"/>
  <c r="J23" i="1"/>
  <c r="K23" i="1" s="1"/>
  <c r="L23" i="1" s="1"/>
  <c r="J22" i="1"/>
  <c r="K22" i="1" s="1"/>
  <c r="F23" i="1"/>
  <c r="G23" i="1" s="1"/>
  <c r="H23" i="1" s="1"/>
  <c r="F22" i="1"/>
  <c r="G22" i="1" s="1"/>
  <c r="J11" i="1"/>
  <c r="K11" i="1" s="1"/>
  <c r="L11" i="1" s="1"/>
  <c r="J10" i="1"/>
  <c r="K10" i="1" s="1"/>
  <c r="F11" i="1"/>
  <c r="G11" i="1" s="1"/>
  <c r="H11" i="1" s="1"/>
  <c r="F10" i="1"/>
  <c r="G10" i="1" s="1"/>
  <c r="J6" i="1"/>
  <c r="K6" i="1" s="1"/>
  <c r="L6" i="1" s="1"/>
  <c r="J5" i="1"/>
  <c r="K5" i="1" s="1"/>
  <c r="F6" i="1"/>
  <c r="G6" i="1" s="1"/>
  <c r="H6" i="1" s="1"/>
  <c r="F5" i="1"/>
  <c r="G5" i="1" s="1"/>
  <c r="M44" i="1"/>
  <c r="M37" i="1"/>
  <c r="M32" i="1"/>
  <c r="M25" i="1"/>
  <c r="M20" i="1"/>
  <c r="M13" i="1"/>
  <c r="M8" i="1"/>
  <c r="I44" i="1"/>
  <c r="F44" i="1"/>
  <c r="E44" i="1"/>
  <c r="I37" i="1"/>
  <c r="F37" i="1"/>
  <c r="E37" i="1"/>
  <c r="I32" i="1"/>
  <c r="E32" i="1"/>
  <c r="I25" i="1"/>
  <c r="F25" i="1"/>
  <c r="E25" i="1"/>
  <c r="I20" i="1"/>
  <c r="E20" i="1"/>
  <c r="I13" i="1"/>
  <c r="E13" i="1"/>
  <c r="F8" i="1"/>
  <c r="I8" i="1"/>
  <c r="E8" i="1"/>
  <c r="M12" i="2" l="1"/>
  <c r="M15" i="2" s="1"/>
  <c r="L15" i="2"/>
  <c r="H8" i="2"/>
  <c r="I8" i="2"/>
  <c r="G44" i="1"/>
  <c r="H41" i="1"/>
  <c r="H44" i="1" s="1"/>
  <c r="J44" i="1"/>
  <c r="J32" i="1"/>
  <c r="F13" i="1"/>
  <c r="H5" i="1"/>
  <c r="H8" i="1" s="1"/>
  <c r="G8" i="1"/>
  <c r="J8" i="1"/>
  <c r="J25" i="1"/>
  <c r="J37" i="1"/>
  <c r="J13" i="1"/>
  <c r="L41" i="1"/>
  <c r="L44" i="1" s="1"/>
  <c r="K44" i="1"/>
  <c r="F20" i="1"/>
  <c r="K37" i="1"/>
  <c r="L34" i="1"/>
  <c r="L37" i="1" s="1"/>
  <c r="G37" i="1"/>
  <c r="H34" i="1"/>
  <c r="H37" i="1" s="1"/>
  <c r="K32" i="1"/>
  <c r="L29" i="1"/>
  <c r="L32" i="1" s="1"/>
  <c r="G29" i="1"/>
  <c r="L22" i="1"/>
  <c r="L25" i="1" s="1"/>
  <c r="K25" i="1"/>
  <c r="G25" i="1"/>
  <c r="H22" i="1"/>
  <c r="H25" i="1" s="1"/>
  <c r="K20" i="1"/>
  <c r="L20" i="1"/>
  <c r="J20" i="1"/>
  <c r="G20" i="1"/>
  <c r="H20" i="1"/>
  <c r="K13" i="1"/>
  <c r="L10" i="1"/>
  <c r="L13" i="1" s="1"/>
  <c r="H10" i="1"/>
  <c r="H13" i="1" s="1"/>
  <c r="G13" i="1"/>
  <c r="L5" i="1"/>
  <c r="L8" i="1" s="1"/>
  <c r="K8" i="1"/>
  <c r="G32" i="1" l="1"/>
  <c r="H29" i="1"/>
  <c r="H32" i="1" s="1"/>
</calcChain>
</file>

<file path=xl/sharedStrings.xml><?xml version="1.0" encoding="utf-8"?>
<sst xmlns="http://schemas.openxmlformats.org/spreadsheetml/2006/main" count="183" uniqueCount="53">
  <si>
    <t>Calibration</t>
  </si>
  <si>
    <t>1-year drift spec. at atm</t>
  </si>
  <si>
    <t>0.005%FS + measurement Unc. Spec. at atm</t>
  </si>
  <si>
    <t>Meas. Unc. Spec. at atm</t>
  </si>
  <si>
    <t>AutoZ</t>
  </si>
  <si>
    <t>PA value (Pascal)</t>
  </si>
  <si>
    <t>PM value (multiplier, no unit)</t>
  </si>
  <si>
    <t>AutoZero value (Pascal)</t>
  </si>
  <si>
    <t>A700Kp</t>
  </si>
  <si>
    <t>A200Kp</t>
  </si>
  <si>
    <t>A20Ms</t>
  </si>
  <si>
    <t>BA100K</t>
  </si>
  <si>
    <t>A700Ks</t>
  </si>
  <si>
    <t>FS, kPa</t>
  </si>
  <si>
    <t>A70Ms</t>
  </si>
  <si>
    <t>PPC4-ui A700Kp/A200Kp         S/N 964</t>
  </si>
  <si>
    <t>RPM4 A700Ks/A200Ks         S/N 1106</t>
  </si>
  <si>
    <t>RPM4 BA100K      S/N 1234</t>
  </si>
  <si>
    <t>PPCH-70M A70MS/A20MS     S/N 673</t>
  </si>
  <si>
    <t>1-yr drift, kPa</t>
  </si>
  <si>
    <t>Standard</t>
  </si>
  <si>
    <t>Premium</t>
  </si>
  <si>
    <t>greater of [((%Rdg Spec)*101.325kPa) or ((%Rdg Spec)*Threshold%*FS)]</t>
  </si>
  <si>
    <t>Threshold%</t>
  </si>
  <si>
    <t>AutoZero + PA</t>
  </si>
  <si>
    <t>1-yr drift, Pa</t>
  </si>
  <si>
    <t>PM600-A700K</t>
  </si>
  <si>
    <t>C0 value (psi)</t>
  </si>
  <si>
    <t>C1 value (multiplier, no unit)</t>
  </si>
  <si>
    <t>AutoZero value (psi), aka zOffset</t>
  </si>
  <si>
    <t>AutoZero + C0</t>
  </si>
  <si>
    <t>See Q-RPT sheet for Q-RPTs</t>
  </si>
  <si>
    <t>See PMM sheet for example PM600 module</t>
  </si>
  <si>
    <t>PM600-A40M, Quartz Sensor</t>
  </si>
  <si>
    <t>PM630-A100M, Onboard Barometer Sensor
(used to automatically adjust AutoZero Quartz Sensor)</t>
  </si>
  <si>
    <t>PM630-A100M, Quartz Sensor</t>
  </si>
  <si>
    <t>%Rdg =</t>
  </si>
  <si>
    <t>FS, psi =</t>
  </si>
  <si>
    <t>1-yr drift, psi =</t>
  </si>
  <si>
    <t>PM630-A40M, Onboard Barometer Sensor
(used to automatically adjust AutoZero Quartz Sensor)</t>
  </si>
  <si>
    <t>N/A</t>
  </si>
  <si>
    <t xml:space="preserve">Threshold% = </t>
  </si>
  <si>
    <t>PM630-A100M</t>
  </si>
  <si>
    <t>All modules except PM630-A100M</t>
  </si>
  <si>
    <t>%FS</t>
  </si>
  <si>
    <t>Quartz Sensor Threshold for % of Reading Specification</t>
  </si>
  <si>
    <t>Measurement Uncertainty for A20M and below with 1-year drift (absolute mode stability) spec.</t>
  </si>
  <si>
    <t>0.007% of span</t>
  </si>
  <si>
    <t>Quartz sensor 1-year drift spec. at atm (absolute mode stability), k=2</t>
  </si>
  <si>
    <t>Onboard barometer 1-year specification</t>
  </si>
  <si>
    <t xml:space="preserve">0.38% FS </t>
  </si>
  <si>
    <t>measuremenent uncertainty</t>
  </si>
  <si>
    <t>precision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</si>
</sst>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.000000"/>
    <numFmt numFmtId="165" formatCode="0.000%"/>
    <numFmt numFmtId="166" formatCode="0.0"/>
    <numFmt numFmtId="167" formatCode="0.000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0" xfId="0" applyFont="1" applyBorder="1"/>
    <xf numFmtId="14" fontId="1" fillId="0" borderId="6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166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166" fontId="0" fillId="0" borderId="11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14" fontId="1" fillId="0" borderId="5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quotePrefix="1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9" xfId="0" applyFon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0" fontId="0" fillId="0" borderId="0" xfId="0" applyFont="1" applyBorder="1" applyAlignment="1">
      <alignment horizontal="left"/>
    </xf>
    <xf numFmtId="9" fontId="0" fillId="0" borderId="0" xfId="0" applyNumberFormat="1" applyFont="1" applyBorder="1" applyAlignment="1">
      <alignment horizontal="center"/>
    </xf>
    <xf numFmtId="0" fontId="0" fillId="0" borderId="0" xfId="0" applyFont="1" applyAlignment="1">
      <alignment horizontal="left"/>
    </xf>
    <xf numFmtId="9" fontId="0" fillId="0" borderId="0" xfId="0" applyNumberFormat="1" applyFont="1" applyAlignment="1">
      <alignment horizontal="center"/>
    </xf>
    <xf numFmtId="1" fontId="0" fillId="0" borderId="11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13" xfId="0" applyFont="1" applyBorder="1"/>
    <xf numFmtId="166" fontId="0" fillId="0" borderId="13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167" fontId="0" fillId="0" borderId="11" xfId="1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167" fontId="0" fillId="0" borderId="7" xfId="1" applyNumberFormat="1" applyFont="1" applyBorder="1" applyAlignment="1">
      <alignment horizontal="center"/>
    </xf>
    <xf numFmtId="0" fontId="1" fillId="0" borderId="7" xfId="0" applyFont="1" applyBorder="1"/>
    <xf numFmtId="166" fontId="0" fillId="0" borderId="7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165" fontId="0" fillId="0" borderId="5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166" fontId="0" fillId="0" borderId="14" xfId="0" applyNumberFormat="1" applyBorder="1" applyAlignment="1">
      <alignment horizontal="center"/>
    </xf>
    <xf numFmtId="167" fontId="0" fillId="0" borderId="6" xfId="1" applyNumberFormat="1" applyFont="1" applyBorder="1" applyAlignment="1">
      <alignment horizontal="center"/>
    </xf>
    <xf numFmtId="164" fontId="0" fillId="0" borderId="0" xfId="0" applyNumberFormat="1"/>
    <xf numFmtId="164" fontId="0" fillId="0" borderId="9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67" fontId="0" fillId="0" borderId="8" xfId="1" applyNumberFormat="1" applyFont="1" applyBorder="1" applyAlignment="1">
      <alignment horizontal="center"/>
    </xf>
    <xf numFmtId="0" fontId="1" fillId="0" borderId="8" xfId="0" applyFont="1" applyBorder="1"/>
    <xf numFmtId="166" fontId="0" fillId="0" borderId="8" xfId="0" applyNumberFormat="1" applyBorder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0" borderId="12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9" xfId="0" quotePrefix="1" applyFont="1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1" xfId="0" applyBorder="1" applyAlignment="1">
      <alignment horizontal="right"/>
    </xf>
    <xf numFmtId="0" fontId="1" fillId="0" borderId="0" xfId="0" applyFont="1" applyBorder="1" applyAlignment="1">
      <alignment horizontal="right"/>
    </xf>
    <xf numFmtId="10" fontId="0" fillId="0" borderId="9" xfId="0" applyNumberFormat="1" applyBorder="1" applyAlignment="1">
      <alignment horizontal="center"/>
    </xf>
    <xf numFmtId="0" fontId="1" fillId="0" borderId="0" xfId="0" applyFont="1" applyAlignment="1">
      <alignment horizontal="left"/>
    </xf>
    <xf numFmtId="165" fontId="0" fillId="0" borderId="0" xfId="0" applyNumberForma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1" defaultTableStyle="TableStyleMedium2" defaultPivotStyle="PivotStyleLight16">
    <tableStyle name="Invisible" pivot="0" table="0" count="0" xr9:uid="{3AE1C8FC-71CB-487C-9398-A3EFEC8807C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A700Kp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'Q-RPT'!$E$4:$M$4</c:f>
              <c:numCache>
                <c:formatCode>m/d/yyyy</c:formatCode>
                <c:ptCount val="9"/>
                <c:pt idx="0">
                  <c:v>40544</c:v>
                </c:pt>
                <c:pt idx="1">
                  <c:v>40634</c:v>
                </c:pt>
                <c:pt idx="2">
                  <c:v>40725</c:v>
                </c:pt>
                <c:pt idx="3">
                  <c:v>40817</c:v>
                </c:pt>
                <c:pt idx="4">
                  <c:v>40909</c:v>
                </c:pt>
                <c:pt idx="5">
                  <c:v>41000</c:v>
                </c:pt>
                <c:pt idx="6">
                  <c:v>41091</c:v>
                </c:pt>
                <c:pt idx="7">
                  <c:v>41183</c:v>
                </c:pt>
                <c:pt idx="8">
                  <c:v>41275</c:v>
                </c:pt>
              </c:numCache>
            </c:numRef>
          </c:xVal>
          <c:yVal>
            <c:numRef>
              <c:f>'Q-RPT'!$E$8:$M$8</c:f>
              <c:numCache>
                <c:formatCode>0.0</c:formatCode>
                <c:ptCount val="9"/>
                <c:pt idx="0">
                  <c:v>0</c:v>
                </c:pt>
                <c:pt idx="1">
                  <c:v>2.1</c:v>
                </c:pt>
                <c:pt idx="2">
                  <c:v>3.2</c:v>
                </c:pt>
                <c:pt idx="3">
                  <c:v>2</c:v>
                </c:pt>
                <c:pt idx="4">
                  <c:v>2.2000000000000002</c:v>
                </c:pt>
                <c:pt idx="5">
                  <c:v>1.6</c:v>
                </c:pt>
                <c:pt idx="6">
                  <c:v>1.8000000000000003</c:v>
                </c:pt>
                <c:pt idx="7">
                  <c:v>1.5000000000000002</c:v>
                </c:pt>
                <c:pt idx="8">
                  <c:v>1.7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BCB-4496-968E-A0B77A37D0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1638943"/>
        <c:axId val="341638527"/>
      </c:scatterChart>
      <c:valAx>
        <c:axId val="3416389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1638527"/>
        <c:crosses val="autoZero"/>
        <c:crossBetween val="midCat"/>
      </c:valAx>
      <c:valAx>
        <c:axId val="3416385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163894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A700Ks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'Q-RPT'!$E$16:$M$16</c:f>
              <c:numCache>
                <c:formatCode>m/d/yyyy</c:formatCode>
                <c:ptCount val="9"/>
                <c:pt idx="0">
                  <c:v>40544</c:v>
                </c:pt>
                <c:pt idx="1">
                  <c:v>40575</c:v>
                </c:pt>
                <c:pt idx="2">
                  <c:v>40725</c:v>
                </c:pt>
                <c:pt idx="3">
                  <c:v>40817</c:v>
                </c:pt>
                <c:pt idx="4">
                  <c:v>40909</c:v>
                </c:pt>
                <c:pt idx="5">
                  <c:v>41000</c:v>
                </c:pt>
                <c:pt idx="6">
                  <c:v>41091</c:v>
                </c:pt>
                <c:pt idx="7">
                  <c:v>41183</c:v>
                </c:pt>
                <c:pt idx="8">
                  <c:v>41275</c:v>
                </c:pt>
              </c:numCache>
            </c:numRef>
          </c:xVal>
          <c:yVal>
            <c:numRef>
              <c:f>'Q-RPT'!$E$20:$M$20</c:f>
              <c:numCache>
                <c:formatCode>0.0</c:formatCode>
                <c:ptCount val="9"/>
                <c:pt idx="0">
                  <c:v>0</c:v>
                </c:pt>
                <c:pt idx="1">
                  <c:v>-1.2</c:v>
                </c:pt>
                <c:pt idx="2">
                  <c:v>-0.6</c:v>
                </c:pt>
                <c:pt idx="3">
                  <c:v>-0.8</c:v>
                </c:pt>
                <c:pt idx="4">
                  <c:v>-0.7</c:v>
                </c:pt>
                <c:pt idx="5">
                  <c:v>-0.89999999999999991</c:v>
                </c:pt>
                <c:pt idx="6">
                  <c:v>-1</c:v>
                </c:pt>
                <c:pt idx="7">
                  <c:v>-0.89999999999999991</c:v>
                </c:pt>
                <c:pt idx="8">
                  <c:v>-0.8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D8E-4305-B507-0B2E36449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1634783"/>
        <c:axId val="341635615"/>
      </c:scatterChart>
      <c:valAx>
        <c:axId val="3416347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1635615"/>
        <c:crosses val="autoZero"/>
        <c:crossBetween val="midCat"/>
      </c:valAx>
      <c:valAx>
        <c:axId val="3416356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163478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A200Kp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'Q-RPT'!$E$4:$M$4</c:f>
              <c:numCache>
                <c:formatCode>m/d/yyyy</c:formatCode>
                <c:ptCount val="9"/>
                <c:pt idx="0">
                  <c:v>40544</c:v>
                </c:pt>
                <c:pt idx="1">
                  <c:v>40634</c:v>
                </c:pt>
                <c:pt idx="2">
                  <c:v>40725</c:v>
                </c:pt>
                <c:pt idx="3">
                  <c:v>40817</c:v>
                </c:pt>
                <c:pt idx="4">
                  <c:v>40909</c:v>
                </c:pt>
                <c:pt idx="5">
                  <c:v>41000</c:v>
                </c:pt>
                <c:pt idx="6">
                  <c:v>41091</c:v>
                </c:pt>
                <c:pt idx="7">
                  <c:v>41183</c:v>
                </c:pt>
                <c:pt idx="8">
                  <c:v>41275</c:v>
                </c:pt>
              </c:numCache>
            </c:numRef>
          </c:xVal>
          <c:yVal>
            <c:numRef>
              <c:f>'Q-RPT'!$E$13:$M$13</c:f>
              <c:numCache>
                <c:formatCode>0.0</c:formatCode>
                <c:ptCount val="9"/>
                <c:pt idx="0">
                  <c:v>0</c:v>
                </c:pt>
                <c:pt idx="1">
                  <c:v>-0.4</c:v>
                </c:pt>
                <c:pt idx="2">
                  <c:v>-0.3</c:v>
                </c:pt>
                <c:pt idx="3">
                  <c:v>-0.5</c:v>
                </c:pt>
                <c:pt idx="4">
                  <c:v>-0.4</c:v>
                </c:pt>
                <c:pt idx="5">
                  <c:v>-0.5</c:v>
                </c:pt>
                <c:pt idx="6">
                  <c:v>-0.5</c:v>
                </c:pt>
                <c:pt idx="7">
                  <c:v>-0.60000000000000009</c:v>
                </c:pt>
                <c:pt idx="8">
                  <c:v>-0.5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2CE-4FAD-9B5D-83418ACF4E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1639359"/>
        <c:axId val="341636447"/>
      </c:scatterChart>
      <c:valAx>
        <c:axId val="3416393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1636447"/>
        <c:crosses val="autoZero"/>
        <c:crossBetween val="midCat"/>
      </c:valAx>
      <c:valAx>
        <c:axId val="3416364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163935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A200Ks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'Q-RPT'!$E$16:$M$16</c:f>
              <c:numCache>
                <c:formatCode>m/d/yyyy</c:formatCode>
                <c:ptCount val="9"/>
                <c:pt idx="0">
                  <c:v>40544</c:v>
                </c:pt>
                <c:pt idx="1">
                  <c:v>40575</c:v>
                </c:pt>
                <c:pt idx="2">
                  <c:v>40725</c:v>
                </c:pt>
                <c:pt idx="3">
                  <c:v>40817</c:v>
                </c:pt>
                <c:pt idx="4">
                  <c:v>40909</c:v>
                </c:pt>
                <c:pt idx="5">
                  <c:v>41000</c:v>
                </c:pt>
                <c:pt idx="6">
                  <c:v>41091</c:v>
                </c:pt>
                <c:pt idx="7">
                  <c:v>41183</c:v>
                </c:pt>
                <c:pt idx="8">
                  <c:v>41275</c:v>
                </c:pt>
              </c:numCache>
            </c:numRef>
          </c:xVal>
          <c:yVal>
            <c:numRef>
              <c:f>'Q-RPT'!$E$25:$M$25</c:f>
              <c:numCache>
                <c:formatCode>0.0</c:formatCode>
                <c:ptCount val="9"/>
                <c:pt idx="0">
                  <c:v>0</c:v>
                </c:pt>
                <c:pt idx="1">
                  <c:v>1</c:v>
                </c:pt>
                <c:pt idx="2">
                  <c:v>0.8</c:v>
                </c:pt>
                <c:pt idx="3">
                  <c:v>1.1000000000000001</c:v>
                </c:pt>
                <c:pt idx="4">
                  <c:v>0.9</c:v>
                </c:pt>
                <c:pt idx="5">
                  <c:v>0.7</c:v>
                </c:pt>
                <c:pt idx="6">
                  <c:v>0.60000000000000009</c:v>
                </c:pt>
                <c:pt idx="7">
                  <c:v>0.8</c:v>
                </c:pt>
                <c:pt idx="8">
                  <c:v>0.8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61B-4993-A1B4-481E4844BD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2007871"/>
        <c:axId val="892008287"/>
      </c:scatterChart>
      <c:valAx>
        <c:axId val="8920078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2008287"/>
        <c:crosses val="autoZero"/>
        <c:crossBetween val="midCat"/>
      </c:valAx>
      <c:valAx>
        <c:axId val="892008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200787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A20Ms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'Q-RPT'!$E$28:$M$28</c:f>
              <c:numCache>
                <c:formatCode>m/d/yyyy</c:formatCode>
                <c:ptCount val="9"/>
                <c:pt idx="0">
                  <c:v>40544</c:v>
                </c:pt>
                <c:pt idx="1">
                  <c:v>40575</c:v>
                </c:pt>
                <c:pt idx="2">
                  <c:v>40725</c:v>
                </c:pt>
                <c:pt idx="3">
                  <c:v>40817</c:v>
                </c:pt>
                <c:pt idx="4">
                  <c:v>40909</c:v>
                </c:pt>
                <c:pt idx="5">
                  <c:v>41000</c:v>
                </c:pt>
                <c:pt idx="6">
                  <c:v>41091</c:v>
                </c:pt>
                <c:pt idx="7">
                  <c:v>41183</c:v>
                </c:pt>
                <c:pt idx="8">
                  <c:v>41275</c:v>
                </c:pt>
              </c:numCache>
            </c:numRef>
          </c:xVal>
          <c:yVal>
            <c:numRef>
              <c:f>'Q-RPT'!$E$32:$M$32</c:f>
              <c:numCache>
                <c:formatCode>0</c:formatCode>
                <c:ptCount val="9"/>
                <c:pt idx="0">
                  <c:v>0</c:v>
                </c:pt>
                <c:pt idx="1">
                  <c:v>185</c:v>
                </c:pt>
                <c:pt idx="2">
                  <c:v>197</c:v>
                </c:pt>
                <c:pt idx="3">
                  <c:v>201</c:v>
                </c:pt>
                <c:pt idx="4">
                  <c:v>198</c:v>
                </c:pt>
                <c:pt idx="5">
                  <c:v>148</c:v>
                </c:pt>
                <c:pt idx="6">
                  <c:v>151</c:v>
                </c:pt>
                <c:pt idx="7">
                  <c:v>122</c:v>
                </c:pt>
                <c:pt idx="8">
                  <c:v>123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D0D-47CE-B530-CDF829C681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2002463"/>
        <c:axId val="892003711"/>
      </c:scatterChart>
      <c:valAx>
        <c:axId val="89200246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2003711"/>
        <c:crosses val="autoZero"/>
        <c:crossBetween val="midCat"/>
      </c:valAx>
      <c:valAx>
        <c:axId val="892003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200246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A20Ms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'Q-RPT'!$E$28:$M$28</c:f>
              <c:numCache>
                <c:formatCode>m/d/yyyy</c:formatCode>
                <c:ptCount val="9"/>
                <c:pt idx="0">
                  <c:v>40544</c:v>
                </c:pt>
                <c:pt idx="1">
                  <c:v>40575</c:v>
                </c:pt>
                <c:pt idx="2">
                  <c:v>40725</c:v>
                </c:pt>
                <c:pt idx="3">
                  <c:v>40817</c:v>
                </c:pt>
                <c:pt idx="4">
                  <c:v>40909</c:v>
                </c:pt>
                <c:pt idx="5">
                  <c:v>41000</c:v>
                </c:pt>
                <c:pt idx="6">
                  <c:v>41091</c:v>
                </c:pt>
                <c:pt idx="7">
                  <c:v>41183</c:v>
                </c:pt>
                <c:pt idx="8">
                  <c:v>41275</c:v>
                </c:pt>
              </c:numCache>
            </c:numRef>
          </c:xVal>
          <c:yVal>
            <c:numRef>
              <c:f>'Q-RPT'!$E$37:$M$37</c:f>
              <c:numCache>
                <c:formatCode>0</c:formatCode>
                <c:ptCount val="9"/>
                <c:pt idx="0">
                  <c:v>0</c:v>
                </c:pt>
                <c:pt idx="1">
                  <c:v>-94</c:v>
                </c:pt>
                <c:pt idx="2">
                  <c:v>-87</c:v>
                </c:pt>
                <c:pt idx="3">
                  <c:v>-93</c:v>
                </c:pt>
                <c:pt idx="4">
                  <c:v>-87</c:v>
                </c:pt>
                <c:pt idx="5">
                  <c:v>-98</c:v>
                </c:pt>
                <c:pt idx="6">
                  <c:v>-101</c:v>
                </c:pt>
                <c:pt idx="7">
                  <c:v>-163</c:v>
                </c:pt>
                <c:pt idx="8">
                  <c:v>-140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43C-4F78-97B1-50BF796196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1631871"/>
        <c:axId val="341635199"/>
      </c:scatterChart>
      <c:valAx>
        <c:axId val="3416318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1635199"/>
        <c:crosses val="autoZero"/>
        <c:crossBetween val="midCat"/>
      </c:valAx>
      <c:valAx>
        <c:axId val="3416351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163187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BA100K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'Q-RPT'!$E$40:$M$40</c:f>
              <c:numCache>
                <c:formatCode>m/d/yyyy</c:formatCode>
                <c:ptCount val="9"/>
                <c:pt idx="0">
                  <c:v>40544</c:v>
                </c:pt>
                <c:pt idx="1">
                  <c:v>40575</c:v>
                </c:pt>
                <c:pt idx="2">
                  <c:v>40725</c:v>
                </c:pt>
                <c:pt idx="3">
                  <c:v>40817</c:v>
                </c:pt>
                <c:pt idx="4">
                  <c:v>40909</c:v>
                </c:pt>
                <c:pt idx="5">
                  <c:v>41000</c:v>
                </c:pt>
                <c:pt idx="6">
                  <c:v>41091</c:v>
                </c:pt>
                <c:pt idx="7">
                  <c:v>41183</c:v>
                </c:pt>
                <c:pt idx="8">
                  <c:v>41275</c:v>
                </c:pt>
              </c:numCache>
            </c:numRef>
          </c:xVal>
          <c:yVal>
            <c:numRef>
              <c:f>'Q-RPT'!$E$44:$M$44</c:f>
              <c:numCache>
                <c:formatCode>0.0</c:formatCode>
                <c:ptCount val="9"/>
                <c:pt idx="0">
                  <c:v>0</c:v>
                </c:pt>
                <c:pt idx="1">
                  <c:v>-0.32999999999999996</c:v>
                </c:pt>
                <c:pt idx="2">
                  <c:v>-0.1</c:v>
                </c:pt>
                <c:pt idx="3">
                  <c:v>0.1</c:v>
                </c:pt>
                <c:pt idx="4">
                  <c:v>0.2</c:v>
                </c:pt>
                <c:pt idx="5">
                  <c:v>-0.12999999999999995</c:v>
                </c:pt>
                <c:pt idx="6">
                  <c:v>0.1</c:v>
                </c:pt>
                <c:pt idx="7">
                  <c:v>0.30000000000000004</c:v>
                </c:pt>
                <c:pt idx="8">
                  <c:v>0.2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EEC-4641-AFB4-A73CD8BBDA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1640607"/>
        <c:axId val="341641023"/>
      </c:scatterChart>
      <c:valAx>
        <c:axId val="3416406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1641023"/>
        <c:crosses val="autoZero"/>
        <c:crossBetween val="midCat"/>
      </c:valAx>
      <c:valAx>
        <c:axId val="3416410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164060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PM600-A700K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525437017653851"/>
          <c:y val="0.23775641025641026"/>
          <c:w val="0.82036214622131054"/>
          <c:h val="0.4420572671134555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PMM!$F$4:$N$4</c:f>
              <c:numCache>
                <c:formatCode>m/d/yyyy</c:formatCode>
                <c:ptCount val="9"/>
                <c:pt idx="0">
                  <c:v>42370</c:v>
                </c:pt>
                <c:pt idx="1">
                  <c:v>42461</c:v>
                </c:pt>
                <c:pt idx="2">
                  <c:v>42552</c:v>
                </c:pt>
                <c:pt idx="3">
                  <c:v>42644</c:v>
                </c:pt>
                <c:pt idx="4">
                  <c:v>42736</c:v>
                </c:pt>
                <c:pt idx="5">
                  <c:v>42826</c:v>
                </c:pt>
                <c:pt idx="6">
                  <c:v>42917</c:v>
                </c:pt>
                <c:pt idx="7">
                  <c:v>43009</c:v>
                </c:pt>
                <c:pt idx="8">
                  <c:v>43101</c:v>
                </c:pt>
              </c:numCache>
            </c:numRef>
          </c:xVal>
          <c:yVal>
            <c:numRef>
              <c:f>PMM!$F$8:$N$8</c:f>
              <c:numCache>
                <c:formatCode>0.000000</c:formatCode>
                <c:ptCount val="9"/>
                <c:pt idx="0">
                  <c:v>1.2156000000000001E-3</c:v>
                </c:pt>
                <c:pt idx="1">
                  <c:v>1.5201685279187817E-3</c:v>
                </c:pt>
                <c:pt idx="2">
                  <c:v>1.6797044234952865E-3</c:v>
                </c:pt>
                <c:pt idx="3">
                  <c:v>1.505665264684554E-3</c:v>
                </c:pt>
                <c:pt idx="4">
                  <c:v>1.487E-3</c:v>
                </c:pt>
                <c:pt idx="5">
                  <c:v>1.3999804205946339E-3</c:v>
                </c:pt>
                <c:pt idx="6">
                  <c:v>1.4289869470630891E-3</c:v>
                </c:pt>
                <c:pt idx="7">
                  <c:v>1.3854771573604061E-3</c:v>
                </c:pt>
                <c:pt idx="8">
                  <c:v>1.397E-3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FBF-42B6-8D7A-D52BD7E9F0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1638943"/>
        <c:axId val="341638527"/>
      </c:scatterChart>
      <c:valAx>
        <c:axId val="3416389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Date</a:t>
                </a:r>
              </a:p>
            </c:rich>
          </c:tx>
          <c:layout>
            <c:manualLayout>
              <c:xMode val="edge"/>
              <c:yMode val="edge"/>
              <c:x val="0.50529140793760075"/>
              <c:y val="0.900734058728096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1638527"/>
        <c:crosses val="autoZero"/>
        <c:crossBetween val="midCat"/>
      </c:valAx>
      <c:valAx>
        <c:axId val="3416385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AutoZero + C0 (psi)</a:t>
                </a:r>
              </a:p>
            </c:rich>
          </c:tx>
          <c:layout>
            <c:manualLayout>
              <c:xMode val="edge"/>
              <c:yMode val="edge"/>
              <c:x val="1.0628894899331295E-2"/>
              <c:y val="0.278062329587442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163894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14287</xdr:colOff>
      <xdr:row>2</xdr:row>
      <xdr:rowOff>0</xdr:rowOff>
    </xdr:from>
    <xdr:to>
      <xdr:col>23</xdr:col>
      <xdr:colOff>257175</xdr:colOff>
      <xdr:row>9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28575</xdr:colOff>
      <xdr:row>13</xdr:row>
      <xdr:rowOff>1514475</xdr:rowOff>
    </xdr:from>
    <xdr:to>
      <xdr:col>23</xdr:col>
      <xdr:colOff>295275</xdr:colOff>
      <xdr:row>23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23812</xdr:colOff>
      <xdr:row>10</xdr:row>
      <xdr:rowOff>28575</xdr:rowOff>
    </xdr:from>
    <xdr:to>
      <xdr:col>23</xdr:col>
      <xdr:colOff>266700</xdr:colOff>
      <xdr:row>13</xdr:row>
      <xdr:rowOff>1009650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23812</xdr:colOff>
      <xdr:row>23</xdr:row>
      <xdr:rowOff>180975</xdr:rowOff>
    </xdr:from>
    <xdr:to>
      <xdr:col>23</xdr:col>
      <xdr:colOff>295275</xdr:colOff>
      <xdr:row>25</xdr:row>
      <xdr:rowOff>1295400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23812</xdr:colOff>
      <xdr:row>25</xdr:row>
      <xdr:rowOff>1543049</xdr:rowOff>
    </xdr:from>
    <xdr:to>
      <xdr:col>23</xdr:col>
      <xdr:colOff>295275</xdr:colOff>
      <xdr:row>35</xdr:row>
      <xdr:rowOff>114300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23811</xdr:colOff>
      <xdr:row>36</xdr:row>
      <xdr:rowOff>0</xdr:rowOff>
    </xdr:from>
    <xdr:to>
      <xdr:col>23</xdr:col>
      <xdr:colOff>304800</xdr:colOff>
      <xdr:row>37</xdr:row>
      <xdr:rowOff>1485900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14286</xdr:colOff>
      <xdr:row>39</xdr:row>
      <xdr:rowOff>133350</xdr:rowOff>
    </xdr:from>
    <xdr:to>
      <xdr:col>23</xdr:col>
      <xdr:colOff>314325</xdr:colOff>
      <xdr:row>49</xdr:row>
      <xdr:rowOff>76200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633411</xdr:colOff>
      <xdr:row>34</xdr:row>
      <xdr:rowOff>123823</xdr:rowOff>
    </xdr:from>
    <xdr:to>
      <xdr:col>14</xdr:col>
      <xdr:colOff>57149</xdr:colOff>
      <xdr:row>52</xdr:row>
      <xdr:rowOff>123824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75D423C-5F72-463D-B72F-C7225169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41</xdr:row>
      <xdr:rowOff>66675</xdr:rowOff>
    </xdr:from>
    <xdr:to>
      <xdr:col>5</xdr:col>
      <xdr:colOff>200875</xdr:colOff>
      <xdr:row>54</xdr:row>
      <xdr:rowOff>133196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C963DCC5-194B-4E5E-A965-3F5AB16C042F}"/>
            </a:ext>
          </a:extLst>
        </xdr:cNvPr>
        <xdr:cNvGrpSpPr/>
      </xdr:nvGrpSpPr>
      <xdr:grpSpPr>
        <a:xfrm>
          <a:off x="85725" y="8001000"/>
          <a:ext cx="6087325" cy="2543021"/>
          <a:chOff x="57150" y="8077200"/>
          <a:chExt cx="6087325" cy="2543021"/>
        </a:xfrm>
      </xdr:grpSpPr>
      <xdr:pic>
        <xdr:nvPicPr>
          <xdr:cNvPr id="9" name="Picture 8">
            <a:extLst>
              <a:ext uri="{FF2B5EF4-FFF2-40B4-BE49-F238E27FC236}">
                <a16:creationId xmlns:a16="http://schemas.microsoft.com/office/drawing/2014/main" id="{166B737A-8F5F-44BD-8553-6CF59B02495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04775" y="9391650"/>
            <a:ext cx="5200000" cy="1228571"/>
          </a:xfrm>
          <a:prstGeom prst="rect">
            <a:avLst/>
          </a:prstGeom>
        </xdr:spPr>
      </xdr:pic>
      <xdr:pic>
        <xdr:nvPicPr>
          <xdr:cNvPr id="10" name="Picture 9">
            <a:extLst>
              <a:ext uri="{FF2B5EF4-FFF2-40B4-BE49-F238E27FC236}">
                <a16:creationId xmlns:a16="http://schemas.microsoft.com/office/drawing/2014/main" id="{5E06AC55-534A-40A8-8290-9CD1D1F0ECC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57150" y="8077200"/>
            <a:ext cx="6087325" cy="1419423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54"/>
  <sheetViews>
    <sheetView showGridLines="0" workbookViewId="0">
      <pane xSplit="4" topLeftCell="E1" activePane="topRight" state="frozen"/>
      <selection pane="topRight" activeCell="B2" sqref="B2:C2"/>
    </sheetView>
  </sheetViews>
  <sheetFormatPr defaultRowHeight="15" x14ac:dyDescent="0.25"/>
  <cols>
    <col min="1" max="1" width="2.5703125" customWidth="1"/>
    <col min="2" max="2" width="13" style="3" customWidth="1"/>
    <col min="3" max="3" width="9.140625" style="3"/>
    <col min="4" max="4" width="40.5703125" style="4" bestFit="1" customWidth="1"/>
    <col min="5" max="5" width="10.7109375" bestFit="1" customWidth="1"/>
    <col min="6" max="6" width="8.7109375" bestFit="1" customWidth="1"/>
    <col min="7" max="9" width="10.7109375" bestFit="1" customWidth="1"/>
    <col min="10" max="10" width="8.7109375" bestFit="1" customWidth="1"/>
    <col min="11" max="13" width="10.7109375" bestFit="1" customWidth="1"/>
    <col min="14" max="14" width="13.7109375" customWidth="1"/>
  </cols>
  <sheetData>
    <row r="1" spans="2:13" x14ac:dyDescent="0.25">
      <c r="B1" s="52" t="s">
        <v>32</v>
      </c>
      <c r="D1" s="3"/>
      <c r="E1" s="4"/>
    </row>
    <row r="2" spans="2:13" ht="15.75" thickBot="1" x14ac:dyDescent="0.3">
      <c r="B2" s="53"/>
      <c r="C2" s="53"/>
    </row>
    <row r="3" spans="2:13" x14ac:dyDescent="0.25">
      <c r="B3" s="55" t="s">
        <v>15</v>
      </c>
      <c r="C3" s="56"/>
      <c r="D3" s="57"/>
      <c r="E3" s="5" t="s">
        <v>0</v>
      </c>
      <c r="F3" s="5" t="s">
        <v>4</v>
      </c>
      <c r="G3" s="18" t="s">
        <v>4</v>
      </c>
      <c r="H3" s="5" t="s">
        <v>4</v>
      </c>
      <c r="I3" s="5" t="s">
        <v>0</v>
      </c>
      <c r="J3" s="5" t="s">
        <v>4</v>
      </c>
      <c r="K3" s="18" t="s">
        <v>4</v>
      </c>
      <c r="L3" s="5" t="s">
        <v>4</v>
      </c>
      <c r="M3" s="5" t="s">
        <v>0</v>
      </c>
    </row>
    <row r="4" spans="2:13" ht="15.75" thickBot="1" x14ac:dyDescent="0.3">
      <c r="B4" s="58"/>
      <c r="C4" s="59"/>
      <c r="D4" s="60"/>
      <c r="E4" s="7">
        <v>40544</v>
      </c>
      <c r="F4" s="7">
        <v>40634</v>
      </c>
      <c r="G4" s="7">
        <v>40725</v>
      </c>
      <c r="H4" s="7">
        <v>40817</v>
      </c>
      <c r="I4" s="7">
        <v>40909</v>
      </c>
      <c r="J4" s="7">
        <v>41000</v>
      </c>
      <c r="K4" s="7">
        <v>41091</v>
      </c>
      <c r="L4" s="7">
        <v>41183</v>
      </c>
      <c r="M4" s="7">
        <v>41275</v>
      </c>
    </row>
    <row r="5" spans="2:13" x14ac:dyDescent="0.25">
      <c r="B5" s="22" t="s">
        <v>8</v>
      </c>
      <c r="C5" s="23">
        <v>8.0000000000000007E-5</v>
      </c>
      <c r="D5" s="9" t="s">
        <v>5</v>
      </c>
      <c r="E5" s="12">
        <v>0</v>
      </c>
      <c r="F5" s="12">
        <f>E5</f>
        <v>0</v>
      </c>
      <c r="G5" s="12">
        <f t="shared" ref="G5:H5" si="0">F5</f>
        <v>0</v>
      </c>
      <c r="H5" s="12">
        <f t="shared" si="0"/>
        <v>0</v>
      </c>
      <c r="I5" s="13">
        <v>2.2000000000000002</v>
      </c>
      <c r="J5" s="12">
        <f>I5</f>
        <v>2.2000000000000002</v>
      </c>
      <c r="K5" s="12">
        <f t="shared" ref="K5:L5" si="1">J5</f>
        <v>2.2000000000000002</v>
      </c>
      <c r="L5" s="12">
        <f t="shared" si="1"/>
        <v>2.2000000000000002</v>
      </c>
      <c r="M5" s="13">
        <v>1.7</v>
      </c>
    </row>
    <row r="6" spans="2:13" x14ac:dyDescent="0.25">
      <c r="B6" s="15" t="s">
        <v>13</v>
      </c>
      <c r="C6" s="15">
        <v>700</v>
      </c>
      <c r="D6" s="10" t="s">
        <v>6</v>
      </c>
      <c r="E6" s="14">
        <v>1</v>
      </c>
      <c r="F6" s="14">
        <f>E6</f>
        <v>1</v>
      </c>
      <c r="G6" s="14">
        <f t="shared" ref="G6:H6" si="2">F6</f>
        <v>1</v>
      </c>
      <c r="H6" s="14">
        <f t="shared" si="2"/>
        <v>1</v>
      </c>
      <c r="I6" s="15">
        <v>1.0000230000000001</v>
      </c>
      <c r="J6" s="14">
        <f>I6</f>
        <v>1.0000230000000001</v>
      </c>
      <c r="K6" s="14">
        <f t="shared" ref="K6:L6" si="3">J6</f>
        <v>1.0000230000000001</v>
      </c>
      <c r="L6" s="14">
        <f t="shared" si="3"/>
        <v>1.0000230000000001</v>
      </c>
      <c r="M6" s="15">
        <v>1.000016</v>
      </c>
    </row>
    <row r="7" spans="2:13" x14ac:dyDescent="0.25">
      <c r="B7" s="29" t="s">
        <v>25</v>
      </c>
      <c r="C7" s="31">
        <f>0.005%*C6*1000+MAX(C5*101325,C5*C6*1000*$C$54)</f>
        <v>43.106000000000002</v>
      </c>
      <c r="D7" s="30" t="s">
        <v>7</v>
      </c>
      <c r="E7" s="31">
        <v>0</v>
      </c>
      <c r="F7" s="31">
        <v>2.1</v>
      </c>
      <c r="G7" s="31">
        <v>3.2</v>
      </c>
      <c r="H7" s="31">
        <v>2</v>
      </c>
      <c r="I7" s="29">
        <v>0</v>
      </c>
      <c r="J7" s="31">
        <v>-0.6</v>
      </c>
      <c r="K7" s="31">
        <v>-0.4</v>
      </c>
      <c r="L7" s="31">
        <v>-0.7</v>
      </c>
      <c r="M7" s="31">
        <v>0</v>
      </c>
    </row>
    <row r="8" spans="2:13" ht="15.75" thickBot="1" x14ac:dyDescent="0.3">
      <c r="B8" s="17"/>
      <c r="C8" s="34"/>
      <c r="D8" s="11" t="s">
        <v>24</v>
      </c>
      <c r="E8" s="16">
        <f>E5+E7</f>
        <v>0</v>
      </c>
      <c r="F8" s="16">
        <f t="shared" ref="F8:I8" si="4">F5+F7</f>
        <v>2.1</v>
      </c>
      <c r="G8" s="16">
        <f t="shared" si="4"/>
        <v>3.2</v>
      </c>
      <c r="H8" s="16">
        <f t="shared" si="4"/>
        <v>2</v>
      </c>
      <c r="I8" s="16">
        <f t="shared" si="4"/>
        <v>2.2000000000000002</v>
      </c>
      <c r="J8" s="16">
        <f t="shared" ref="J8" si="5">J5+J7</f>
        <v>1.6</v>
      </c>
      <c r="K8" s="16">
        <f t="shared" ref="K8" si="6">K5+K7</f>
        <v>1.8000000000000003</v>
      </c>
      <c r="L8" s="16">
        <f t="shared" ref="L8" si="7">L5+L7</f>
        <v>1.5000000000000002</v>
      </c>
      <c r="M8" s="16">
        <f t="shared" ref="M8" si="8">M5+M7</f>
        <v>1.7</v>
      </c>
    </row>
    <row r="9" spans="2:13" ht="15.75" thickBot="1" x14ac:dyDescent="0.3">
      <c r="B9" s="35"/>
      <c r="C9" s="36"/>
      <c r="D9" s="37"/>
      <c r="E9" s="38"/>
      <c r="F9" s="38"/>
      <c r="G9" s="38"/>
      <c r="H9" s="38"/>
      <c r="I9" s="38"/>
      <c r="J9" s="38"/>
      <c r="K9" s="38"/>
      <c r="L9" s="38"/>
      <c r="M9" s="38"/>
    </row>
    <row r="10" spans="2:13" x14ac:dyDescent="0.25">
      <c r="B10" s="22" t="s">
        <v>9</v>
      </c>
      <c r="C10" s="23">
        <v>8.0000000000000007E-5</v>
      </c>
      <c r="D10" s="9" t="s">
        <v>5</v>
      </c>
      <c r="E10" s="12">
        <v>0</v>
      </c>
      <c r="F10" s="12">
        <f>E10</f>
        <v>0</v>
      </c>
      <c r="G10" s="12">
        <f t="shared" ref="G10:H10" si="9">F10</f>
        <v>0</v>
      </c>
      <c r="H10" s="12">
        <f t="shared" si="9"/>
        <v>0</v>
      </c>
      <c r="I10" s="13">
        <v>-0.4</v>
      </c>
      <c r="J10" s="12">
        <f>I10</f>
        <v>-0.4</v>
      </c>
      <c r="K10" s="12">
        <f t="shared" ref="K10:L10" si="10">J10</f>
        <v>-0.4</v>
      </c>
      <c r="L10" s="12">
        <f t="shared" si="10"/>
        <v>-0.4</v>
      </c>
      <c r="M10" s="13">
        <v>-0.5</v>
      </c>
    </row>
    <row r="11" spans="2:13" x14ac:dyDescent="0.25">
      <c r="B11" s="15" t="s">
        <v>13</v>
      </c>
      <c r="C11" s="15">
        <v>200</v>
      </c>
      <c r="D11" s="10" t="s">
        <v>6</v>
      </c>
      <c r="E11" s="14">
        <v>1</v>
      </c>
      <c r="F11" s="14">
        <f>E11</f>
        <v>1</v>
      </c>
      <c r="G11" s="14">
        <f t="shared" ref="G11:H11" si="11">F11</f>
        <v>1</v>
      </c>
      <c r="H11" s="14">
        <f t="shared" si="11"/>
        <v>1</v>
      </c>
      <c r="I11" s="15">
        <v>0.99998900000000002</v>
      </c>
      <c r="J11" s="14">
        <f>I11</f>
        <v>0.99998900000000002</v>
      </c>
      <c r="K11" s="14">
        <f t="shared" ref="K11:L11" si="12">J11</f>
        <v>0.99998900000000002</v>
      </c>
      <c r="L11" s="14">
        <f t="shared" si="12"/>
        <v>0.99998900000000002</v>
      </c>
      <c r="M11" s="15">
        <v>0.99998799999999999</v>
      </c>
    </row>
    <row r="12" spans="2:13" x14ac:dyDescent="0.25">
      <c r="B12" s="29" t="s">
        <v>25</v>
      </c>
      <c r="C12" s="31">
        <f>0.005%*C11*1000+MAX(C10*101325,C10*C11*1000*$C$54)</f>
        <v>18.106000000000002</v>
      </c>
      <c r="D12" s="30" t="s">
        <v>7</v>
      </c>
      <c r="E12" s="31">
        <v>0</v>
      </c>
      <c r="F12" s="31">
        <v>-0.4</v>
      </c>
      <c r="G12" s="31">
        <v>-0.3</v>
      </c>
      <c r="H12" s="31">
        <v>-0.5</v>
      </c>
      <c r="I12" s="31">
        <v>0</v>
      </c>
      <c r="J12" s="31">
        <v>-0.1</v>
      </c>
      <c r="K12" s="31">
        <v>-0.1</v>
      </c>
      <c r="L12" s="31">
        <v>-0.2</v>
      </c>
      <c r="M12" s="31">
        <v>0</v>
      </c>
    </row>
    <row r="13" spans="2:13" ht="15.75" thickBot="1" x14ac:dyDescent="0.3">
      <c r="B13" s="17"/>
      <c r="C13" s="34"/>
      <c r="D13" s="11" t="s">
        <v>24</v>
      </c>
      <c r="E13" s="16">
        <f>E10+E12</f>
        <v>0</v>
      </c>
      <c r="F13" s="16">
        <f t="shared" ref="F13" si="13">F10+F12</f>
        <v>-0.4</v>
      </c>
      <c r="G13" s="16">
        <f t="shared" ref="G13" si="14">G10+G12</f>
        <v>-0.3</v>
      </c>
      <c r="H13" s="16">
        <f t="shared" ref="H13" si="15">H10+H12</f>
        <v>-0.5</v>
      </c>
      <c r="I13" s="16">
        <f t="shared" ref="I13" si="16">I10+I12</f>
        <v>-0.4</v>
      </c>
      <c r="J13" s="16">
        <f t="shared" ref="J13" si="17">J10+J12</f>
        <v>-0.5</v>
      </c>
      <c r="K13" s="16">
        <f t="shared" ref="K13" si="18">K10+K12</f>
        <v>-0.5</v>
      </c>
      <c r="L13" s="16">
        <f t="shared" ref="L13" si="19">L10+L12</f>
        <v>-0.60000000000000009</v>
      </c>
      <c r="M13" s="16">
        <f t="shared" ref="M13" si="20">M10+M12</f>
        <v>-0.5</v>
      </c>
    </row>
    <row r="14" spans="2:13" ht="123" customHeight="1" thickBot="1" x14ac:dyDescent="0.3">
      <c r="B14" s="54"/>
      <c r="C14" s="54"/>
      <c r="D14" s="54"/>
      <c r="E14" s="54"/>
      <c r="F14" s="54"/>
      <c r="G14" s="54"/>
      <c r="H14" s="54"/>
      <c r="I14" s="54"/>
      <c r="J14" s="39"/>
      <c r="K14" s="39"/>
      <c r="L14" s="39"/>
      <c r="M14" s="39"/>
    </row>
    <row r="15" spans="2:13" x14ac:dyDescent="0.25">
      <c r="B15" s="55" t="s">
        <v>16</v>
      </c>
      <c r="C15" s="56"/>
      <c r="D15" s="57"/>
      <c r="E15" s="5" t="s">
        <v>0</v>
      </c>
      <c r="F15" s="5" t="s">
        <v>4</v>
      </c>
      <c r="G15" s="18" t="s">
        <v>4</v>
      </c>
      <c r="H15" s="5" t="s">
        <v>4</v>
      </c>
      <c r="I15" s="5" t="s">
        <v>0</v>
      </c>
      <c r="J15" s="5" t="s">
        <v>4</v>
      </c>
      <c r="K15" s="18" t="s">
        <v>4</v>
      </c>
      <c r="L15" s="5" t="s">
        <v>4</v>
      </c>
      <c r="M15" s="5" t="s">
        <v>0</v>
      </c>
    </row>
    <row r="16" spans="2:13" ht="15.75" thickBot="1" x14ac:dyDescent="0.3">
      <c r="B16" s="58"/>
      <c r="C16" s="59"/>
      <c r="D16" s="60"/>
      <c r="E16" s="7">
        <v>40544</v>
      </c>
      <c r="F16" s="7">
        <v>40575</v>
      </c>
      <c r="G16" s="7">
        <v>40725</v>
      </c>
      <c r="H16" s="7">
        <v>40817</v>
      </c>
      <c r="I16" s="7">
        <v>40909</v>
      </c>
      <c r="J16" s="7">
        <v>41000</v>
      </c>
      <c r="K16" s="7">
        <v>41091</v>
      </c>
      <c r="L16" s="7">
        <v>41183</v>
      </c>
      <c r="M16" s="7">
        <v>41275</v>
      </c>
    </row>
    <row r="17" spans="2:13" x14ac:dyDescent="0.25">
      <c r="B17" s="22" t="s">
        <v>12</v>
      </c>
      <c r="C17" s="23">
        <v>1E-4</v>
      </c>
      <c r="D17" s="9" t="s">
        <v>5</v>
      </c>
      <c r="E17" s="12">
        <v>0</v>
      </c>
      <c r="F17" s="12">
        <f>E17</f>
        <v>0</v>
      </c>
      <c r="G17" s="12">
        <f t="shared" ref="G17:H17" si="21">F17</f>
        <v>0</v>
      </c>
      <c r="H17" s="12">
        <f t="shared" si="21"/>
        <v>0</v>
      </c>
      <c r="I17" s="12">
        <v>-0.7</v>
      </c>
      <c r="J17" s="12">
        <f>I17</f>
        <v>-0.7</v>
      </c>
      <c r="K17" s="12">
        <f t="shared" ref="K17:L17" si="22">J17</f>
        <v>-0.7</v>
      </c>
      <c r="L17" s="12">
        <f t="shared" si="22"/>
        <v>-0.7</v>
      </c>
      <c r="M17" s="13">
        <v>-0.8</v>
      </c>
    </row>
    <row r="18" spans="2:13" x14ac:dyDescent="0.25">
      <c r="B18" s="15" t="s">
        <v>13</v>
      </c>
      <c r="C18" s="15">
        <v>700</v>
      </c>
      <c r="D18" s="10" t="s">
        <v>6</v>
      </c>
      <c r="E18" s="14">
        <v>1</v>
      </c>
      <c r="F18" s="14">
        <f>E18</f>
        <v>1</v>
      </c>
      <c r="G18" s="14">
        <f t="shared" ref="G18:H18" si="23">F18</f>
        <v>1</v>
      </c>
      <c r="H18" s="14">
        <f t="shared" si="23"/>
        <v>1</v>
      </c>
      <c r="I18" s="15">
        <v>1.0000100000000001</v>
      </c>
      <c r="J18" s="14">
        <f>I18</f>
        <v>1.0000100000000001</v>
      </c>
      <c r="K18" s="14">
        <f t="shared" ref="K18:L18" si="24">J18</f>
        <v>1.0000100000000001</v>
      </c>
      <c r="L18" s="14">
        <f t="shared" si="24"/>
        <v>1.0000100000000001</v>
      </c>
      <c r="M18" s="15">
        <v>1.000005</v>
      </c>
    </row>
    <row r="19" spans="2:13" x14ac:dyDescent="0.25">
      <c r="B19" s="29" t="s">
        <v>25</v>
      </c>
      <c r="C19" s="31">
        <f>0.005%*C18*1000+MAX(C17*101325,C17*C18*1000*$C$53)</f>
        <v>56</v>
      </c>
      <c r="D19" s="30" t="s">
        <v>7</v>
      </c>
      <c r="E19" s="31">
        <v>0</v>
      </c>
      <c r="F19" s="31">
        <v>-1.2</v>
      </c>
      <c r="G19" s="31">
        <v>-0.6</v>
      </c>
      <c r="H19" s="31">
        <v>-0.8</v>
      </c>
      <c r="I19" s="31">
        <v>0</v>
      </c>
      <c r="J19" s="31">
        <v>-0.2</v>
      </c>
      <c r="K19" s="31">
        <v>-0.3</v>
      </c>
      <c r="L19" s="31">
        <v>-0.2</v>
      </c>
      <c r="M19" s="31">
        <v>0</v>
      </c>
    </row>
    <row r="20" spans="2:13" ht="15.75" thickBot="1" x14ac:dyDescent="0.3">
      <c r="B20" s="17"/>
      <c r="C20" s="34"/>
      <c r="D20" s="11" t="s">
        <v>24</v>
      </c>
      <c r="E20" s="16">
        <f>E17+E19</f>
        <v>0</v>
      </c>
      <c r="F20" s="16">
        <f t="shared" ref="F20" si="25">F17+F19</f>
        <v>-1.2</v>
      </c>
      <c r="G20" s="16">
        <f t="shared" ref="G20" si="26">G17+G19</f>
        <v>-0.6</v>
      </c>
      <c r="H20" s="16">
        <f t="shared" ref="H20" si="27">H17+H19</f>
        <v>-0.8</v>
      </c>
      <c r="I20" s="16">
        <f t="shared" ref="I20" si="28">I17+I19</f>
        <v>-0.7</v>
      </c>
      <c r="J20" s="16">
        <f t="shared" ref="J20" si="29">J17+J19</f>
        <v>-0.89999999999999991</v>
      </c>
      <c r="K20" s="16">
        <f t="shared" ref="K20" si="30">K17+K19</f>
        <v>-1</v>
      </c>
      <c r="L20" s="16">
        <f t="shared" ref="L20" si="31">L17+L19</f>
        <v>-0.89999999999999991</v>
      </c>
      <c r="M20" s="16">
        <f t="shared" ref="M20" si="32">M17+M19</f>
        <v>-0.8</v>
      </c>
    </row>
    <row r="21" spans="2:13" ht="15.75" thickBot="1" x14ac:dyDescent="0.3">
      <c r="B21" s="35"/>
      <c r="C21" s="36"/>
      <c r="D21" s="37"/>
      <c r="E21" s="38"/>
      <c r="F21" s="38"/>
      <c r="G21" s="38"/>
      <c r="H21" s="38"/>
      <c r="I21" s="38"/>
      <c r="J21" s="38"/>
      <c r="K21" s="38"/>
      <c r="L21" s="38"/>
      <c r="M21" s="38"/>
    </row>
    <row r="22" spans="2:13" x14ac:dyDescent="0.25">
      <c r="B22" s="22" t="s">
        <v>9</v>
      </c>
      <c r="C22" s="23">
        <v>1E-4</v>
      </c>
      <c r="D22" s="9" t="s">
        <v>5</v>
      </c>
      <c r="E22" s="12">
        <v>0</v>
      </c>
      <c r="F22" s="12">
        <f>E22</f>
        <v>0</v>
      </c>
      <c r="G22" s="12">
        <f t="shared" ref="G22:H22" si="33">F22</f>
        <v>0</v>
      </c>
      <c r="H22" s="12">
        <f t="shared" si="33"/>
        <v>0</v>
      </c>
      <c r="I22" s="13">
        <v>0.9</v>
      </c>
      <c r="J22" s="12">
        <f>I22</f>
        <v>0.9</v>
      </c>
      <c r="K22" s="12">
        <f t="shared" ref="K22:L22" si="34">J22</f>
        <v>0.9</v>
      </c>
      <c r="L22" s="12">
        <f t="shared" si="34"/>
        <v>0.9</v>
      </c>
      <c r="M22" s="13">
        <v>0.8</v>
      </c>
    </row>
    <row r="23" spans="2:13" x14ac:dyDescent="0.25">
      <c r="B23" s="15" t="s">
        <v>13</v>
      </c>
      <c r="C23" s="15">
        <v>200</v>
      </c>
      <c r="D23" s="10" t="s">
        <v>6</v>
      </c>
      <c r="E23" s="14">
        <v>1</v>
      </c>
      <c r="F23" s="14">
        <f>E23</f>
        <v>1</v>
      </c>
      <c r="G23" s="14">
        <f t="shared" ref="G23:H23" si="35">F23</f>
        <v>1</v>
      </c>
      <c r="H23" s="14">
        <f t="shared" si="35"/>
        <v>1</v>
      </c>
      <c r="I23" s="15">
        <v>0.99997599999999998</v>
      </c>
      <c r="J23" s="14">
        <f>I23</f>
        <v>0.99997599999999998</v>
      </c>
      <c r="K23" s="14">
        <f t="shared" ref="K23:L23" si="36">J23</f>
        <v>0.99997599999999998</v>
      </c>
      <c r="L23" s="14">
        <f t="shared" si="36"/>
        <v>0.99997599999999998</v>
      </c>
      <c r="M23" s="15">
        <v>0.99998500000000001</v>
      </c>
    </row>
    <row r="24" spans="2:13" x14ac:dyDescent="0.25">
      <c r="B24" s="29" t="s">
        <v>25</v>
      </c>
      <c r="C24" s="31">
        <f>0.005%*C23*1000+MAX(C22*101325,C22*C23*1000*$C$53)</f>
        <v>20.1325</v>
      </c>
      <c r="D24" s="30" t="s">
        <v>7</v>
      </c>
      <c r="E24" s="31">
        <v>0</v>
      </c>
      <c r="F24" s="31">
        <v>1</v>
      </c>
      <c r="G24" s="31">
        <v>0.8</v>
      </c>
      <c r="H24" s="31">
        <v>1.1000000000000001</v>
      </c>
      <c r="I24" s="31">
        <v>0</v>
      </c>
      <c r="J24" s="31">
        <v>-0.2</v>
      </c>
      <c r="K24" s="31">
        <v>-0.3</v>
      </c>
      <c r="L24" s="31">
        <v>-0.1</v>
      </c>
      <c r="M24" s="31">
        <v>0</v>
      </c>
    </row>
    <row r="25" spans="2:13" ht="15.75" thickBot="1" x14ac:dyDescent="0.3">
      <c r="B25" s="17"/>
      <c r="C25" s="34"/>
      <c r="D25" s="11" t="s">
        <v>24</v>
      </c>
      <c r="E25" s="16">
        <f>E22+E24</f>
        <v>0</v>
      </c>
      <c r="F25" s="16">
        <f t="shared" ref="F25" si="37">F22+F24</f>
        <v>1</v>
      </c>
      <c r="G25" s="16">
        <f t="shared" ref="G25" si="38">G22+G24</f>
        <v>0.8</v>
      </c>
      <c r="H25" s="16">
        <f t="shared" ref="H25" si="39">H22+H24</f>
        <v>1.1000000000000001</v>
      </c>
      <c r="I25" s="16">
        <f t="shared" ref="I25" si="40">I22+I24</f>
        <v>0.9</v>
      </c>
      <c r="J25" s="16">
        <f t="shared" ref="J25" si="41">J22+J24</f>
        <v>0.7</v>
      </c>
      <c r="K25" s="16">
        <f t="shared" ref="K25" si="42">K22+K24</f>
        <v>0.60000000000000009</v>
      </c>
      <c r="L25" s="16">
        <f t="shared" ref="L25" si="43">L22+L24</f>
        <v>0.8</v>
      </c>
      <c r="M25" s="16">
        <f t="shared" ref="M25" si="44">M22+M24</f>
        <v>0.8</v>
      </c>
    </row>
    <row r="26" spans="2:13" ht="123" customHeight="1" thickBot="1" x14ac:dyDescent="0.3">
      <c r="B26" s="54"/>
      <c r="C26" s="54"/>
      <c r="D26" s="54"/>
      <c r="E26" s="54"/>
      <c r="F26" s="54"/>
      <c r="G26" s="54"/>
      <c r="H26" s="54"/>
      <c r="I26" s="54"/>
      <c r="J26" s="39"/>
      <c r="K26" s="39"/>
      <c r="L26" s="39"/>
      <c r="M26" s="39"/>
    </row>
    <row r="27" spans="2:13" x14ac:dyDescent="0.25">
      <c r="B27" s="55" t="s">
        <v>18</v>
      </c>
      <c r="C27" s="56"/>
      <c r="D27" s="57"/>
      <c r="E27" s="5" t="s">
        <v>0</v>
      </c>
      <c r="F27" s="5" t="s">
        <v>4</v>
      </c>
      <c r="G27" s="18" t="s">
        <v>4</v>
      </c>
      <c r="H27" s="5" t="s">
        <v>4</v>
      </c>
      <c r="I27" s="5" t="s">
        <v>0</v>
      </c>
      <c r="J27" s="5" t="s">
        <v>4</v>
      </c>
      <c r="K27" s="18" t="s">
        <v>4</v>
      </c>
      <c r="L27" s="5" t="s">
        <v>4</v>
      </c>
      <c r="M27" s="5" t="s">
        <v>0</v>
      </c>
    </row>
    <row r="28" spans="2:13" ht="15.75" thickBot="1" x14ac:dyDescent="0.3">
      <c r="B28" s="58"/>
      <c r="C28" s="59"/>
      <c r="D28" s="60"/>
      <c r="E28" s="7">
        <v>40544</v>
      </c>
      <c r="F28" s="7">
        <v>40575</v>
      </c>
      <c r="G28" s="7">
        <v>40725</v>
      </c>
      <c r="H28" s="7">
        <v>40817</v>
      </c>
      <c r="I28" s="7">
        <v>40909</v>
      </c>
      <c r="J28" s="7">
        <v>41000</v>
      </c>
      <c r="K28" s="7">
        <v>41091</v>
      </c>
      <c r="L28" s="7">
        <v>41183</v>
      </c>
      <c r="M28" s="7">
        <v>41275</v>
      </c>
    </row>
    <row r="29" spans="2:13" x14ac:dyDescent="0.25">
      <c r="B29" s="22" t="s">
        <v>14</v>
      </c>
      <c r="C29" s="23">
        <v>1.2999999999999999E-4</v>
      </c>
      <c r="D29" s="9" t="s">
        <v>5</v>
      </c>
      <c r="E29" s="33">
        <v>0</v>
      </c>
      <c r="F29" s="33">
        <f>E29</f>
        <v>0</v>
      </c>
      <c r="G29" s="33">
        <f t="shared" ref="G29:H29" si="45">F29</f>
        <v>0</v>
      </c>
      <c r="H29" s="33">
        <f t="shared" si="45"/>
        <v>0</v>
      </c>
      <c r="I29" s="33">
        <v>198</v>
      </c>
      <c r="J29" s="33">
        <f>I29</f>
        <v>198</v>
      </c>
      <c r="K29" s="33">
        <f t="shared" ref="K29:L29" si="46">J29</f>
        <v>198</v>
      </c>
      <c r="L29" s="33">
        <f t="shared" si="46"/>
        <v>198</v>
      </c>
      <c r="M29" s="33">
        <v>123</v>
      </c>
    </row>
    <row r="30" spans="2:13" x14ac:dyDescent="0.25">
      <c r="B30" s="15" t="s">
        <v>13</v>
      </c>
      <c r="C30" s="15">
        <v>70000</v>
      </c>
      <c r="D30" s="10" t="s">
        <v>6</v>
      </c>
      <c r="E30" s="14">
        <v>1</v>
      </c>
      <c r="F30" s="14">
        <f>E30</f>
        <v>1</v>
      </c>
      <c r="G30" s="14">
        <f t="shared" ref="G30:H30" si="47">F30</f>
        <v>1</v>
      </c>
      <c r="H30" s="14">
        <f t="shared" si="47"/>
        <v>1</v>
      </c>
      <c r="I30" s="15">
        <v>0.99997400000000003</v>
      </c>
      <c r="J30" s="14">
        <f>I30</f>
        <v>0.99997400000000003</v>
      </c>
      <c r="K30" s="14">
        <f t="shared" ref="K30:L30" si="48">J30</f>
        <v>0.99997400000000003</v>
      </c>
      <c r="L30" s="14">
        <f t="shared" si="48"/>
        <v>0.99997400000000003</v>
      </c>
      <c r="M30" s="15">
        <v>1.000003</v>
      </c>
    </row>
    <row r="31" spans="2:13" x14ac:dyDescent="0.25">
      <c r="B31" s="29" t="s">
        <v>25</v>
      </c>
      <c r="C31" s="29">
        <f>0.005%*C30*1000+MAX(C29*101325,C29*C30*1000*$C$53)</f>
        <v>6230</v>
      </c>
      <c r="D31" s="30" t="s">
        <v>7</v>
      </c>
      <c r="E31" s="32">
        <v>0</v>
      </c>
      <c r="F31" s="32">
        <v>185</v>
      </c>
      <c r="G31" s="32">
        <v>197</v>
      </c>
      <c r="H31" s="32">
        <v>201</v>
      </c>
      <c r="I31" s="32">
        <v>0</v>
      </c>
      <c r="J31" s="32">
        <v>-50</v>
      </c>
      <c r="K31" s="32">
        <v>-47</v>
      </c>
      <c r="L31" s="32">
        <v>-76</v>
      </c>
      <c r="M31" s="32">
        <v>0</v>
      </c>
    </row>
    <row r="32" spans="2:13" ht="15.75" thickBot="1" x14ac:dyDescent="0.3">
      <c r="B32" s="17"/>
      <c r="C32" s="34"/>
      <c r="D32" s="11" t="s">
        <v>24</v>
      </c>
      <c r="E32" s="28">
        <f>E29+E31</f>
        <v>0</v>
      </c>
      <c r="F32" s="28">
        <f t="shared" ref="F32" si="49">F29+F31</f>
        <v>185</v>
      </c>
      <c r="G32" s="28">
        <f t="shared" ref="G32" si="50">G29+G31</f>
        <v>197</v>
      </c>
      <c r="H32" s="28">
        <f t="shared" ref="H32" si="51">H29+H31</f>
        <v>201</v>
      </c>
      <c r="I32" s="28">
        <f t="shared" ref="I32" si="52">I29+I31</f>
        <v>198</v>
      </c>
      <c r="J32" s="28">
        <f t="shared" ref="J32" si="53">J29+J31</f>
        <v>148</v>
      </c>
      <c r="K32" s="28">
        <f t="shared" ref="K32" si="54">K29+K31</f>
        <v>151</v>
      </c>
      <c r="L32" s="28">
        <f t="shared" ref="L32" si="55">L29+L31</f>
        <v>122</v>
      </c>
      <c r="M32" s="28">
        <f t="shared" ref="M32" si="56">M29+M31</f>
        <v>123</v>
      </c>
    </row>
    <row r="33" spans="2:13" ht="15.75" thickBot="1" x14ac:dyDescent="0.3">
      <c r="B33" s="35"/>
      <c r="C33" s="36"/>
      <c r="D33" s="37"/>
      <c r="E33" s="38"/>
      <c r="F33" s="38"/>
      <c r="G33" s="38"/>
      <c r="H33" s="38"/>
      <c r="I33" s="38"/>
      <c r="J33" s="38"/>
      <c r="K33" s="38"/>
      <c r="L33" s="38"/>
      <c r="M33" s="38"/>
    </row>
    <row r="34" spans="2:13" x14ac:dyDescent="0.25">
      <c r="B34" s="22" t="s">
        <v>10</v>
      </c>
      <c r="C34" s="23">
        <v>1.2999999999999999E-4</v>
      </c>
      <c r="D34" s="9" t="s">
        <v>5</v>
      </c>
      <c r="E34" s="33">
        <v>0</v>
      </c>
      <c r="F34" s="33">
        <f>E34</f>
        <v>0</v>
      </c>
      <c r="G34" s="33">
        <f t="shared" ref="G34:H34" si="57">F34</f>
        <v>0</v>
      </c>
      <c r="H34" s="33">
        <f t="shared" si="57"/>
        <v>0</v>
      </c>
      <c r="I34" s="33">
        <v>-87</v>
      </c>
      <c r="J34" s="33">
        <f>I34</f>
        <v>-87</v>
      </c>
      <c r="K34" s="33">
        <f t="shared" ref="K34:L34" si="58">J34</f>
        <v>-87</v>
      </c>
      <c r="L34" s="33">
        <f t="shared" si="58"/>
        <v>-87</v>
      </c>
      <c r="M34" s="33">
        <v>-140</v>
      </c>
    </row>
    <row r="35" spans="2:13" x14ac:dyDescent="0.25">
      <c r="B35" s="15" t="s">
        <v>13</v>
      </c>
      <c r="C35" s="15">
        <v>20000</v>
      </c>
      <c r="D35" s="10" t="s">
        <v>6</v>
      </c>
      <c r="E35" s="14">
        <v>1</v>
      </c>
      <c r="F35" s="14">
        <f>E35</f>
        <v>1</v>
      </c>
      <c r="G35" s="14">
        <f t="shared" ref="G35:H35" si="59">F35</f>
        <v>1</v>
      </c>
      <c r="H35" s="14">
        <f t="shared" si="59"/>
        <v>1</v>
      </c>
      <c r="I35" s="15">
        <v>1.0000230000000001</v>
      </c>
      <c r="J35" s="14">
        <f>I35</f>
        <v>1.0000230000000001</v>
      </c>
      <c r="K35" s="14">
        <f t="shared" ref="K35:L35" si="60">J35</f>
        <v>1.0000230000000001</v>
      </c>
      <c r="L35" s="14">
        <f t="shared" si="60"/>
        <v>1.0000230000000001</v>
      </c>
      <c r="M35" s="15">
        <v>1.000041</v>
      </c>
    </row>
    <row r="36" spans="2:13" x14ac:dyDescent="0.25">
      <c r="B36" s="29" t="s">
        <v>25</v>
      </c>
      <c r="C36" s="29">
        <f>0.005%*C35*1000+MAX(C34*101325,C34*C35*1000*$C$53)</f>
        <v>1780</v>
      </c>
      <c r="D36" s="30" t="s">
        <v>7</v>
      </c>
      <c r="E36" s="32">
        <v>0</v>
      </c>
      <c r="F36" s="32">
        <v>-94</v>
      </c>
      <c r="G36" s="32">
        <v>-87</v>
      </c>
      <c r="H36" s="32">
        <v>-93</v>
      </c>
      <c r="I36" s="32">
        <v>0</v>
      </c>
      <c r="J36" s="32">
        <v>-11</v>
      </c>
      <c r="K36" s="32">
        <v>-14</v>
      </c>
      <c r="L36" s="32">
        <v>-76</v>
      </c>
      <c r="M36" s="32">
        <v>0</v>
      </c>
    </row>
    <row r="37" spans="2:13" ht="15.75" thickBot="1" x14ac:dyDescent="0.3">
      <c r="B37" s="17"/>
      <c r="C37" s="34"/>
      <c r="D37" s="11" t="s">
        <v>24</v>
      </c>
      <c r="E37" s="28">
        <f>E34+E36</f>
        <v>0</v>
      </c>
      <c r="F37" s="28">
        <f t="shared" ref="F37" si="61">F34+F36</f>
        <v>-94</v>
      </c>
      <c r="G37" s="28">
        <f t="shared" ref="G37" si="62">G34+G36</f>
        <v>-87</v>
      </c>
      <c r="H37" s="28">
        <f t="shared" ref="H37" si="63">H34+H36</f>
        <v>-93</v>
      </c>
      <c r="I37" s="28">
        <f t="shared" ref="I37" si="64">I34+I36</f>
        <v>-87</v>
      </c>
      <c r="J37" s="28">
        <f t="shared" ref="J37" si="65">J34+J36</f>
        <v>-98</v>
      </c>
      <c r="K37" s="28">
        <f t="shared" ref="K37" si="66">K34+K36</f>
        <v>-101</v>
      </c>
      <c r="L37" s="28">
        <f t="shared" ref="L37" si="67">L34+L36</f>
        <v>-163</v>
      </c>
      <c r="M37" s="28">
        <f t="shared" ref="M37" si="68">M34+M36</f>
        <v>-140</v>
      </c>
    </row>
    <row r="38" spans="2:13" ht="123" customHeight="1" thickBot="1" x14ac:dyDescent="0.3">
      <c r="B38" s="54"/>
      <c r="C38" s="54"/>
      <c r="D38" s="54"/>
      <c r="E38" s="54"/>
      <c r="F38" s="54"/>
      <c r="G38" s="54"/>
      <c r="H38" s="54"/>
      <c r="I38" s="54"/>
      <c r="J38" s="39"/>
      <c r="K38" s="39"/>
      <c r="L38" s="39"/>
      <c r="M38" s="39"/>
    </row>
    <row r="39" spans="2:13" x14ac:dyDescent="0.25">
      <c r="B39" s="55" t="s">
        <v>17</v>
      </c>
      <c r="C39" s="56"/>
      <c r="D39" s="57"/>
      <c r="E39" s="5" t="s">
        <v>0</v>
      </c>
      <c r="F39" s="5" t="s">
        <v>4</v>
      </c>
      <c r="G39" s="18" t="s">
        <v>4</v>
      </c>
      <c r="H39" s="5" t="s">
        <v>4</v>
      </c>
      <c r="I39" s="5" t="s">
        <v>0</v>
      </c>
      <c r="J39" s="5" t="s">
        <v>4</v>
      </c>
      <c r="K39" s="18" t="s">
        <v>4</v>
      </c>
      <c r="L39" s="5" t="s">
        <v>4</v>
      </c>
      <c r="M39" s="5" t="s">
        <v>0</v>
      </c>
    </row>
    <row r="40" spans="2:13" ht="15.75" thickBot="1" x14ac:dyDescent="0.3">
      <c r="B40" s="58"/>
      <c r="C40" s="59"/>
      <c r="D40" s="60"/>
      <c r="E40" s="7">
        <v>40544</v>
      </c>
      <c r="F40" s="7">
        <v>40575</v>
      </c>
      <c r="G40" s="7">
        <v>40725</v>
      </c>
      <c r="H40" s="7">
        <v>40817</v>
      </c>
      <c r="I40" s="7">
        <v>40909</v>
      </c>
      <c r="J40" s="7">
        <v>41000</v>
      </c>
      <c r="K40" s="7">
        <v>41091</v>
      </c>
      <c r="L40" s="7">
        <v>41183</v>
      </c>
      <c r="M40" s="7">
        <v>41275</v>
      </c>
    </row>
    <row r="41" spans="2:13" x14ac:dyDescent="0.25">
      <c r="B41" s="22" t="s">
        <v>11</v>
      </c>
      <c r="C41" s="23">
        <v>1E-4</v>
      </c>
      <c r="D41" s="9" t="s">
        <v>5</v>
      </c>
      <c r="E41" s="12">
        <v>0</v>
      </c>
      <c r="F41" s="12">
        <f>E41</f>
        <v>0</v>
      </c>
      <c r="G41" s="12">
        <f t="shared" ref="G41:H41" si="69">F41</f>
        <v>0</v>
      </c>
      <c r="H41" s="12">
        <f t="shared" si="69"/>
        <v>0</v>
      </c>
      <c r="I41" s="12">
        <v>0.2</v>
      </c>
      <c r="J41" s="12">
        <f>I41</f>
        <v>0.2</v>
      </c>
      <c r="K41" s="12">
        <f t="shared" ref="K41:L41" si="70">J41</f>
        <v>0.2</v>
      </c>
      <c r="L41" s="12">
        <f t="shared" si="70"/>
        <v>0.2</v>
      </c>
      <c r="M41" s="13">
        <v>0.2</v>
      </c>
    </row>
    <row r="42" spans="2:13" x14ac:dyDescent="0.25">
      <c r="B42" s="15" t="s">
        <v>13</v>
      </c>
      <c r="C42" s="15">
        <v>110</v>
      </c>
      <c r="D42" s="10" t="s">
        <v>6</v>
      </c>
      <c r="E42" s="14">
        <v>1</v>
      </c>
      <c r="F42" s="14">
        <v>1</v>
      </c>
      <c r="G42" s="14">
        <v>1</v>
      </c>
      <c r="H42" s="14">
        <v>1</v>
      </c>
      <c r="I42" s="15">
        <v>0.99999099999999996</v>
      </c>
      <c r="J42" s="14">
        <v>1</v>
      </c>
      <c r="K42" s="14">
        <v>1</v>
      </c>
      <c r="L42" s="14">
        <v>1</v>
      </c>
      <c r="M42" s="15">
        <v>0.99999099999999996</v>
      </c>
    </row>
    <row r="43" spans="2:13" x14ac:dyDescent="0.25">
      <c r="B43" s="29" t="s">
        <v>19</v>
      </c>
      <c r="C43" s="31">
        <f>0.005%*C42*1000+MAX(C41*101325,C41*C42*1000*$C$53)</f>
        <v>15.6325</v>
      </c>
      <c r="D43" s="30" t="s">
        <v>7</v>
      </c>
      <c r="E43" s="31">
        <v>0</v>
      </c>
      <c r="F43" s="31">
        <v>-0.32999999999999996</v>
      </c>
      <c r="G43" s="31">
        <v>-0.1</v>
      </c>
      <c r="H43" s="31">
        <v>0.1</v>
      </c>
      <c r="I43" s="31">
        <v>0</v>
      </c>
      <c r="J43" s="31">
        <v>-0.32999999999999996</v>
      </c>
      <c r="K43" s="31">
        <v>-0.1</v>
      </c>
      <c r="L43" s="31">
        <v>0.1</v>
      </c>
      <c r="M43" s="31">
        <v>0</v>
      </c>
    </row>
    <row r="44" spans="2:13" ht="15.75" thickBot="1" x14ac:dyDescent="0.3">
      <c r="B44" s="17"/>
      <c r="C44" s="34"/>
      <c r="D44" s="11" t="s">
        <v>24</v>
      </c>
      <c r="E44" s="16">
        <f>E41+E43</f>
        <v>0</v>
      </c>
      <c r="F44" s="16">
        <f t="shared" ref="F44" si="71">F41+F43</f>
        <v>-0.32999999999999996</v>
      </c>
      <c r="G44" s="16">
        <f t="shared" ref="G44" si="72">G41+G43</f>
        <v>-0.1</v>
      </c>
      <c r="H44" s="16">
        <f t="shared" ref="H44" si="73">H41+H43</f>
        <v>0.1</v>
      </c>
      <c r="I44" s="16">
        <f t="shared" ref="I44" si="74">I41+I43</f>
        <v>0.2</v>
      </c>
      <c r="J44" s="16">
        <f t="shared" ref="J44" si="75">J41+J43</f>
        <v>-0.12999999999999995</v>
      </c>
      <c r="K44" s="16">
        <f t="shared" ref="K44" si="76">K41+K43</f>
        <v>0.1</v>
      </c>
      <c r="L44" s="16">
        <f t="shared" ref="L44" si="77">L41+L43</f>
        <v>0.30000000000000004</v>
      </c>
      <c r="M44" s="16">
        <f t="shared" ref="M44" si="78">M41+M43</f>
        <v>0.2</v>
      </c>
    </row>
    <row r="46" spans="2:13" s="2" customFormat="1" x14ac:dyDescent="0.25">
      <c r="B46" s="19" t="s">
        <v>3</v>
      </c>
      <c r="C46" s="1"/>
    </row>
    <row r="47" spans="2:13" s="2" customFormat="1" x14ac:dyDescent="0.25">
      <c r="B47" s="21" t="s">
        <v>22</v>
      </c>
    </row>
    <row r="48" spans="2:13" s="2" customFormat="1" x14ac:dyDescent="0.25">
      <c r="B48" s="21"/>
      <c r="C48" s="1"/>
      <c r="D48" s="6"/>
    </row>
    <row r="49" spans="2:4" s="2" customFormat="1" x14ac:dyDescent="0.25">
      <c r="B49" s="19" t="s">
        <v>1</v>
      </c>
      <c r="C49" s="1"/>
      <c r="D49" s="6"/>
    </row>
    <row r="50" spans="2:4" s="2" customFormat="1" x14ac:dyDescent="0.25">
      <c r="B50" s="20" t="s">
        <v>2</v>
      </c>
      <c r="C50" s="1"/>
      <c r="D50" s="6"/>
    </row>
    <row r="51" spans="2:4" s="2" customFormat="1" x14ac:dyDescent="0.25">
      <c r="B51" s="19"/>
      <c r="C51" s="1"/>
      <c r="D51" s="6"/>
    </row>
    <row r="52" spans="2:4" s="2" customFormat="1" x14ac:dyDescent="0.25">
      <c r="B52" s="6" t="s">
        <v>23</v>
      </c>
      <c r="D52" s="6"/>
    </row>
    <row r="53" spans="2:4" x14ac:dyDescent="0.25">
      <c r="B53" s="24" t="s">
        <v>20</v>
      </c>
      <c r="C53" s="25">
        <v>0.3</v>
      </c>
    </row>
    <row r="54" spans="2:4" x14ac:dyDescent="0.25">
      <c r="B54" s="26" t="s">
        <v>21</v>
      </c>
      <c r="C54" s="27">
        <v>0.09</v>
      </c>
    </row>
  </sheetData>
  <mergeCells count="8">
    <mergeCell ref="B39:D40"/>
    <mergeCell ref="B26:I26"/>
    <mergeCell ref="B38:I38"/>
    <mergeCell ref="B2:C2"/>
    <mergeCell ref="B14:I14"/>
    <mergeCell ref="B3:D4"/>
    <mergeCell ref="B15:D16"/>
    <mergeCell ref="B27:D2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76B27-FCC7-4F81-A58E-D2A8893B7448}">
  <dimension ref="B1:O58"/>
  <sheetViews>
    <sheetView showGridLines="0" tabSelected="1" workbookViewId="0">
      <pane xSplit="5" topLeftCell="F1" activePane="topRight" state="frozen"/>
      <selection pane="topRight" activeCell="N25" sqref="N25"/>
    </sheetView>
  </sheetViews>
  <sheetFormatPr defaultRowHeight="15" x14ac:dyDescent="0.25"/>
  <cols>
    <col min="1" max="1" width="2.5703125" customWidth="1"/>
    <col min="2" max="2" width="14.7109375" style="3" customWidth="1"/>
    <col min="3" max="3" width="13" style="3" customWidth="1"/>
    <col min="4" max="4" width="3.42578125" style="3" customWidth="1"/>
    <col min="5" max="5" width="55.85546875" style="4" customWidth="1"/>
    <col min="6" max="14" width="11.5703125" bestFit="1" customWidth="1"/>
    <col min="15" max="15" width="13.7109375" customWidth="1"/>
  </cols>
  <sheetData>
    <row r="1" spans="2:15" x14ac:dyDescent="0.25">
      <c r="B1" s="52" t="s">
        <v>31</v>
      </c>
    </row>
    <row r="2" spans="2:15" ht="15.75" thickBot="1" x14ac:dyDescent="0.3">
      <c r="B2" s="8"/>
      <c r="C2" s="53"/>
      <c r="D2" s="53"/>
      <c r="F2" s="44"/>
      <c r="G2" s="44"/>
      <c r="H2" s="44"/>
      <c r="I2" s="44"/>
      <c r="J2" s="44"/>
      <c r="K2" s="44"/>
      <c r="L2" s="44"/>
      <c r="M2" s="44"/>
      <c r="N2" s="44"/>
    </row>
    <row r="3" spans="2:15" x14ac:dyDescent="0.25">
      <c r="B3" s="55" t="s">
        <v>26</v>
      </c>
      <c r="C3" s="56"/>
      <c r="D3" s="56"/>
      <c r="E3" s="57"/>
      <c r="F3" s="5" t="s">
        <v>0</v>
      </c>
      <c r="G3" s="5" t="s">
        <v>4</v>
      </c>
      <c r="H3" s="18" t="s">
        <v>4</v>
      </c>
      <c r="I3" s="5" t="s">
        <v>4</v>
      </c>
      <c r="J3" s="5" t="s">
        <v>0</v>
      </c>
      <c r="K3" s="5" t="s">
        <v>4</v>
      </c>
      <c r="L3" s="18" t="s">
        <v>4</v>
      </c>
      <c r="M3" s="5" t="s">
        <v>4</v>
      </c>
      <c r="N3" s="5" t="s">
        <v>0</v>
      </c>
    </row>
    <row r="4" spans="2:15" ht="15.75" thickBot="1" x14ac:dyDescent="0.3">
      <c r="B4" s="58"/>
      <c r="C4" s="59"/>
      <c r="D4" s="59"/>
      <c r="E4" s="60"/>
      <c r="F4" s="7">
        <v>42370</v>
      </c>
      <c r="G4" s="7">
        <v>42461</v>
      </c>
      <c r="H4" s="7">
        <v>42552</v>
      </c>
      <c r="I4" s="7">
        <v>42644</v>
      </c>
      <c r="J4" s="7">
        <v>42736</v>
      </c>
      <c r="K4" s="7">
        <v>42826</v>
      </c>
      <c r="L4" s="7">
        <v>42917</v>
      </c>
      <c r="M4" s="7">
        <v>43009</v>
      </c>
      <c r="N4" s="7">
        <v>43101</v>
      </c>
    </row>
    <row r="5" spans="2:15" x14ac:dyDescent="0.25">
      <c r="B5" s="62" t="s">
        <v>36</v>
      </c>
      <c r="C5" s="23">
        <v>1E-4</v>
      </c>
      <c r="D5" s="40"/>
      <c r="E5" s="9" t="s">
        <v>27</v>
      </c>
      <c r="F5" s="45">
        <v>1.2156000000000001E-3</v>
      </c>
      <c r="G5" s="45">
        <f>F5</f>
        <v>1.2156000000000001E-3</v>
      </c>
      <c r="H5" s="45">
        <f t="shared" ref="H5:I5" si="0">G5</f>
        <v>1.2156000000000001E-3</v>
      </c>
      <c r="I5" s="45">
        <f t="shared" si="0"/>
        <v>1.2156000000000001E-3</v>
      </c>
      <c r="J5" s="45">
        <v>1.487E-3</v>
      </c>
      <c r="K5" s="45">
        <f>J5</f>
        <v>1.487E-3</v>
      </c>
      <c r="L5" s="45">
        <f t="shared" ref="L5:M5" si="1">K5</f>
        <v>1.487E-3</v>
      </c>
      <c r="M5" s="45">
        <f t="shared" si="1"/>
        <v>1.487E-3</v>
      </c>
      <c r="N5" s="45">
        <v>1.397E-3</v>
      </c>
      <c r="O5" s="44"/>
    </row>
    <row r="6" spans="2:15" x14ac:dyDescent="0.25">
      <c r="B6" s="63" t="s">
        <v>37</v>
      </c>
      <c r="C6" s="15">
        <v>100</v>
      </c>
      <c r="D6" s="41"/>
      <c r="E6" s="10" t="s">
        <v>28</v>
      </c>
      <c r="F6" s="14">
        <v>1.000024</v>
      </c>
      <c r="G6" s="14">
        <f>F6</f>
        <v>1.000024</v>
      </c>
      <c r="H6" s="14">
        <f t="shared" ref="H6:I6" si="2">G6</f>
        <v>1.000024</v>
      </c>
      <c r="I6" s="14">
        <f t="shared" si="2"/>
        <v>1.000024</v>
      </c>
      <c r="J6" s="15">
        <v>1.0000169999999999</v>
      </c>
      <c r="K6" s="14">
        <f>J6</f>
        <v>1.0000169999999999</v>
      </c>
      <c r="L6" s="14">
        <f t="shared" ref="L6:M6" si="3">K6</f>
        <v>1.0000169999999999</v>
      </c>
      <c r="M6" s="14">
        <f t="shared" si="3"/>
        <v>1.0000169999999999</v>
      </c>
      <c r="N6" s="15">
        <v>1.0000180000000001</v>
      </c>
    </row>
    <row r="7" spans="2:15" x14ac:dyDescent="0.25">
      <c r="B7" s="64" t="s">
        <v>38</v>
      </c>
      <c r="C7" s="46">
        <f>0.007%*C6/1.73</f>
        <v>4.0462427745664746E-3</v>
      </c>
      <c r="D7" s="42"/>
      <c r="E7" s="30" t="s">
        <v>29</v>
      </c>
      <c r="F7" s="46">
        <v>0</v>
      </c>
      <c r="G7" s="46">
        <v>3.0456852791878173E-4</v>
      </c>
      <c r="H7" s="46">
        <v>4.6410442349528649E-4</v>
      </c>
      <c r="I7" s="46">
        <v>2.90065264684554E-4</v>
      </c>
      <c r="J7" s="46">
        <v>0</v>
      </c>
      <c r="K7" s="46">
        <v>-8.7019579405366203E-5</v>
      </c>
      <c r="L7" s="46">
        <v>-5.8013052936910811E-5</v>
      </c>
      <c r="M7" s="46">
        <v>-1.0152284263959391E-4</v>
      </c>
      <c r="N7" s="46">
        <v>0</v>
      </c>
    </row>
    <row r="8" spans="2:15" ht="15.75" thickBot="1" x14ac:dyDescent="0.3">
      <c r="B8" s="65"/>
      <c r="C8" s="17"/>
      <c r="D8" s="43"/>
      <c r="E8" s="11" t="s">
        <v>30</v>
      </c>
      <c r="F8" s="47">
        <f>F5+F7</f>
        <v>1.2156000000000001E-3</v>
      </c>
      <c r="G8" s="47">
        <f t="shared" ref="G8:N8" si="4">G5+G7</f>
        <v>1.5201685279187817E-3</v>
      </c>
      <c r="H8" s="47">
        <f t="shared" si="4"/>
        <v>1.6797044234952865E-3</v>
      </c>
      <c r="I8" s="47">
        <f t="shared" si="4"/>
        <v>1.505665264684554E-3</v>
      </c>
      <c r="J8" s="47">
        <f t="shared" si="4"/>
        <v>1.487E-3</v>
      </c>
      <c r="K8" s="47">
        <f t="shared" si="4"/>
        <v>1.3999804205946339E-3</v>
      </c>
      <c r="L8" s="47">
        <f t="shared" si="4"/>
        <v>1.4289869470630891E-3</v>
      </c>
      <c r="M8" s="47">
        <f t="shared" si="4"/>
        <v>1.3854771573604061E-3</v>
      </c>
      <c r="N8" s="47">
        <f t="shared" si="4"/>
        <v>1.397E-3</v>
      </c>
    </row>
    <row r="9" spans="2:15" ht="15.75" thickBot="1" x14ac:dyDescent="0.3">
      <c r="B9" s="48"/>
      <c r="C9" s="48"/>
      <c r="D9" s="49"/>
      <c r="E9" s="50"/>
      <c r="F9" s="51"/>
      <c r="G9" s="51"/>
      <c r="H9" s="51"/>
      <c r="I9" s="51"/>
      <c r="J9" s="51"/>
      <c r="K9" s="51"/>
      <c r="L9" s="51"/>
      <c r="M9" s="51"/>
      <c r="N9" s="51"/>
    </row>
    <row r="10" spans="2:15" x14ac:dyDescent="0.25">
      <c r="B10" s="55" t="s">
        <v>33</v>
      </c>
      <c r="C10" s="56"/>
      <c r="D10" s="56"/>
      <c r="E10" s="57"/>
      <c r="F10" s="5" t="s">
        <v>0</v>
      </c>
      <c r="G10" s="5" t="s">
        <v>4</v>
      </c>
      <c r="H10" s="18" t="s">
        <v>4</v>
      </c>
      <c r="I10" s="5" t="s">
        <v>4</v>
      </c>
      <c r="J10" s="5" t="s">
        <v>0</v>
      </c>
      <c r="K10" s="5" t="s">
        <v>4</v>
      </c>
      <c r="L10" s="18" t="s">
        <v>4</v>
      </c>
      <c r="M10" s="5" t="s">
        <v>4</v>
      </c>
      <c r="N10" s="5" t="s">
        <v>0</v>
      </c>
    </row>
    <row r="11" spans="2:15" ht="15.75" thickBot="1" x14ac:dyDescent="0.3">
      <c r="B11" s="58"/>
      <c r="C11" s="59"/>
      <c r="D11" s="59"/>
      <c r="E11" s="60"/>
      <c r="F11" s="7">
        <v>42370</v>
      </c>
      <c r="G11" s="7">
        <v>42461</v>
      </c>
      <c r="H11" s="7">
        <v>42552</v>
      </c>
      <c r="I11" s="7">
        <v>42644</v>
      </c>
      <c r="J11" s="7">
        <v>42736</v>
      </c>
      <c r="K11" s="7">
        <v>42826</v>
      </c>
      <c r="L11" s="7">
        <v>42917</v>
      </c>
      <c r="M11" s="7">
        <v>43009</v>
      </c>
      <c r="N11" s="7">
        <v>43101</v>
      </c>
    </row>
    <row r="12" spans="2:15" x14ac:dyDescent="0.25">
      <c r="B12" s="62" t="s">
        <v>36</v>
      </c>
      <c r="C12" s="23">
        <v>1E-4</v>
      </c>
      <c r="D12" s="40"/>
      <c r="E12" s="9" t="s">
        <v>27</v>
      </c>
      <c r="F12" s="45">
        <f>F5*47</f>
        <v>5.7133200000000002E-2</v>
      </c>
      <c r="G12" s="45">
        <f>F12</f>
        <v>5.7133200000000002E-2</v>
      </c>
      <c r="H12" s="45">
        <f t="shared" ref="H12:I12" si="5">G12</f>
        <v>5.7133200000000002E-2</v>
      </c>
      <c r="I12" s="45">
        <f t="shared" si="5"/>
        <v>5.7133200000000002E-2</v>
      </c>
      <c r="J12" s="45">
        <v>5.9047000000000002E-2</v>
      </c>
      <c r="K12" s="45">
        <f>J12</f>
        <v>5.9047000000000002E-2</v>
      </c>
      <c r="L12" s="45">
        <f t="shared" ref="L12:M13" si="6">K12</f>
        <v>5.9047000000000002E-2</v>
      </c>
      <c r="M12" s="45">
        <f t="shared" si="6"/>
        <v>5.9047000000000002E-2</v>
      </c>
      <c r="N12" s="45">
        <v>5.6870000000000002E-3</v>
      </c>
    </row>
    <row r="13" spans="2:15" x14ac:dyDescent="0.25">
      <c r="B13" s="63" t="s">
        <v>37</v>
      </c>
      <c r="C13" s="15">
        <v>100</v>
      </c>
      <c r="D13" s="41"/>
      <c r="E13" s="10" t="s">
        <v>28</v>
      </c>
      <c r="F13" s="14">
        <v>0.99998900000000002</v>
      </c>
      <c r="G13" s="14">
        <f>F13</f>
        <v>0.99998900000000002</v>
      </c>
      <c r="H13" s="14">
        <f t="shared" ref="H13" si="7">G13</f>
        <v>0.99998900000000002</v>
      </c>
      <c r="I13" s="14">
        <f t="shared" ref="I13" si="8">H13</f>
        <v>0.99998900000000002</v>
      </c>
      <c r="J13" s="14">
        <v>0.99997999999999998</v>
      </c>
      <c r="K13" s="14">
        <f>J13</f>
        <v>0.99997999999999998</v>
      </c>
      <c r="L13" s="14">
        <f t="shared" si="6"/>
        <v>0.99997999999999998</v>
      </c>
      <c r="M13" s="14">
        <f t="shared" si="6"/>
        <v>0.99997999999999998</v>
      </c>
      <c r="N13" s="15">
        <v>0.99997400000000003</v>
      </c>
    </row>
    <row r="14" spans="2:15" x14ac:dyDescent="0.25">
      <c r="B14" s="64" t="s">
        <v>38</v>
      </c>
      <c r="C14" s="46" t="s">
        <v>40</v>
      </c>
      <c r="D14" s="42"/>
      <c r="E14" s="30" t="s">
        <v>29</v>
      </c>
      <c r="F14" s="46">
        <v>0</v>
      </c>
      <c r="G14" s="46">
        <v>1.2470000000000001E-3</v>
      </c>
      <c r="H14" s="46">
        <v>1.892E-3</v>
      </c>
      <c r="I14" s="46">
        <v>1.1980000000000001E-3</v>
      </c>
      <c r="J14" s="46">
        <v>0</v>
      </c>
      <c r="K14" s="46">
        <v>-2.5469999999999998E-3</v>
      </c>
      <c r="L14" s="46">
        <v>-2.457E-3</v>
      </c>
      <c r="M14" s="46">
        <v>-3.5469999999999998E-3</v>
      </c>
      <c r="N14" s="46">
        <v>0</v>
      </c>
    </row>
    <row r="15" spans="2:15" ht="15.75" thickBot="1" x14ac:dyDescent="0.3">
      <c r="B15" s="65"/>
      <c r="C15" s="17"/>
      <c r="D15" s="43"/>
      <c r="E15" s="11" t="s">
        <v>30</v>
      </c>
      <c r="F15" s="47">
        <f>F12+F14</f>
        <v>5.7133200000000002E-2</v>
      </c>
      <c r="G15" s="47">
        <f t="shared" ref="G15:N15" si="9">G12+G14</f>
        <v>5.83802E-2</v>
      </c>
      <c r="H15" s="47">
        <f t="shared" si="9"/>
        <v>5.90252E-2</v>
      </c>
      <c r="I15" s="47">
        <f t="shared" si="9"/>
        <v>5.83312E-2</v>
      </c>
      <c r="J15" s="47">
        <f t="shared" si="9"/>
        <v>5.9047000000000002E-2</v>
      </c>
      <c r="K15" s="47">
        <f t="shared" si="9"/>
        <v>5.6500000000000002E-2</v>
      </c>
      <c r="L15" s="47">
        <f t="shared" si="9"/>
        <v>5.6590000000000001E-2</v>
      </c>
      <c r="M15" s="47">
        <f t="shared" si="9"/>
        <v>5.5500000000000001E-2</v>
      </c>
      <c r="N15" s="47">
        <f t="shared" si="9"/>
        <v>5.6870000000000002E-3</v>
      </c>
    </row>
    <row r="16" spans="2:15" x14ac:dyDescent="0.25">
      <c r="B16" s="61" t="s">
        <v>39</v>
      </c>
      <c r="C16" s="56"/>
      <c r="D16" s="56"/>
      <c r="E16" s="57"/>
      <c r="F16" s="5" t="s">
        <v>0</v>
      </c>
      <c r="G16" s="5"/>
      <c r="H16" s="18"/>
      <c r="I16" s="5"/>
      <c r="J16" s="5" t="s">
        <v>0</v>
      </c>
      <c r="K16" s="5"/>
      <c r="L16" s="18"/>
      <c r="M16" s="5"/>
      <c r="N16" s="5" t="s">
        <v>0</v>
      </c>
    </row>
    <row r="17" spans="2:14" ht="15.75" thickBot="1" x14ac:dyDescent="0.3">
      <c r="B17" s="58"/>
      <c r="C17" s="59"/>
      <c r="D17" s="59"/>
      <c r="E17" s="60"/>
      <c r="F17" s="7">
        <v>42370</v>
      </c>
      <c r="G17" s="7"/>
      <c r="H17" s="7"/>
      <c r="I17" s="7"/>
      <c r="J17" s="7">
        <v>42736</v>
      </c>
      <c r="K17" s="7"/>
      <c r="L17" s="7"/>
      <c r="M17" s="7"/>
      <c r="N17" s="7">
        <v>43101</v>
      </c>
    </row>
    <row r="18" spans="2:14" x14ac:dyDescent="0.25">
      <c r="B18" s="62" t="s">
        <v>44</v>
      </c>
      <c r="C18" s="67">
        <v>3.8E-3</v>
      </c>
      <c r="D18" s="40"/>
      <c r="E18" s="9" t="s">
        <v>27</v>
      </c>
      <c r="F18" s="45">
        <v>-1.0104999999999999E-2</v>
      </c>
      <c r="G18" s="45"/>
      <c r="H18" s="45"/>
      <c r="I18" s="45"/>
      <c r="J18" s="45">
        <v>3.1907179115300946E-4</v>
      </c>
      <c r="K18" s="45"/>
      <c r="L18" s="45"/>
      <c r="M18" s="45"/>
      <c r="N18" s="45">
        <v>2.4655547498187092E-4</v>
      </c>
    </row>
    <row r="19" spans="2:14" x14ac:dyDescent="0.25">
      <c r="B19" s="63" t="s">
        <v>37</v>
      </c>
      <c r="C19" s="15">
        <v>16</v>
      </c>
      <c r="D19" s="41"/>
      <c r="E19" s="10" t="s">
        <v>28</v>
      </c>
      <c r="F19" s="14">
        <v>1.002642</v>
      </c>
      <c r="G19" s="14"/>
      <c r="H19" s="14"/>
      <c r="I19" s="14"/>
      <c r="J19" s="15">
        <v>1.0000230000000001</v>
      </c>
      <c r="K19" s="14"/>
      <c r="L19" s="14"/>
      <c r="M19" s="14"/>
      <c r="N19" s="15">
        <v>1.000016</v>
      </c>
    </row>
    <row r="20" spans="2:14" ht="15.75" thickBot="1" x14ac:dyDescent="0.3">
      <c r="B20" s="65" t="s">
        <v>38</v>
      </c>
      <c r="C20" s="17" t="s">
        <v>40</v>
      </c>
      <c r="D20" s="43"/>
      <c r="E20" s="11"/>
      <c r="F20" s="47"/>
      <c r="G20" s="47"/>
      <c r="H20" s="47"/>
      <c r="I20" s="47"/>
      <c r="J20" s="47"/>
      <c r="K20" s="47"/>
      <c r="L20" s="47"/>
      <c r="M20" s="47"/>
      <c r="N20" s="47"/>
    </row>
    <row r="21" spans="2:14" s="2" customFormat="1" ht="15.75" thickBot="1" x14ac:dyDescent="0.3">
      <c r="B21" s="21"/>
      <c r="C21" s="21"/>
      <c r="D21" s="1"/>
      <c r="E21" s="6"/>
    </row>
    <row r="22" spans="2:14" x14ac:dyDescent="0.25">
      <c r="B22" s="55" t="s">
        <v>35</v>
      </c>
      <c r="C22" s="56"/>
      <c r="D22" s="56"/>
      <c r="E22" s="57"/>
      <c r="F22" s="5" t="s">
        <v>0</v>
      </c>
      <c r="G22" s="5" t="s">
        <v>4</v>
      </c>
      <c r="H22" s="18" t="s">
        <v>4</v>
      </c>
      <c r="I22" s="5" t="s">
        <v>4</v>
      </c>
      <c r="J22" s="5" t="s">
        <v>0</v>
      </c>
      <c r="K22" s="5" t="s">
        <v>4</v>
      </c>
      <c r="L22" s="18" t="s">
        <v>4</v>
      </c>
      <c r="M22" s="5" t="s">
        <v>4</v>
      </c>
      <c r="N22" s="5" t="s">
        <v>0</v>
      </c>
    </row>
    <row r="23" spans="2:14" ht="15.75" thickBot="1" x14ac:dyDescent="0.3">
      <c r="B23" s="58"/>
      <c r="C23" s="59"/>
      <c r="D23" s="59"/>
      <c r="E23" s="60"/>
      <c r="F23" s="7">
        <v>42370</v>
      </c>
      <c r="G23" s="7">
        <v>42461</v>
      </c>
      <c r="H23" s="7">
        <v>42552</v>
      </c>
      <c r="I23" s="7">
        <v>42644</v>
      </c>
      <c r="J23" s="7">
        <v>42736</v>
      </c>
      <c r="K23" s="7">
        <v>42826</v>
      </c>
      <c r="L23" s="7">
        <v>42917</v>
      </c>
      <c r="M23" s="7">
        <v>43009</v>
      </c>
      <c r="N23" s="7">
        <v>43101</v>
      </c>
    </row>
    <row r="24" spans="2:14" x14ac:dyDescent="0.25">
      <c r="B24" s="62" t="s">
        <v>36</v>
      </c>
      <c r="C24" s="23">
        <v>1.2E-4</v>
      </c>
      <c r="D24" s="40"/>
      <c r="E24" s="9" t="s">
        <v>27</v>
      </c>
      <c r="F24" s="45">
        <v>0.17139960000000001</v>
      </c>
      <c r="G24" s="45">
        <f>F24</f>
        <v>0.17139960000000001</v>
      </c>
      <c r="H24" s="45">
        <f t="shared" ref="H24:I24" si="10">G24</f>
        <v>0.17139960000000001</v>
      </c>
      <c r="I24" s="45">
        <f t="shared" si="10"/>
        <v>0.17139960000000001</v>
      </c>
      <c r="J24" s="45">
        <v>0.70260400000000001</v>
      </c>
      <c r="K24" s="45">
        <f>J24</f>
        <v>0.70260400000000001</v>
      </c>
      <c r="L24" s="45">
        <f t="shared" ref="L24:M24" si="11">K24</f>
        <v>0.70260400000000001</v>
      </c>
      <c r="M24" s="45">
        <f t="shared" si="11"/>
        <v>0.70260400000000001</v>
      </c>
      <c r="N24" s="45">
        <v>0.54785099999999998</v>
      </c>
    </row>
    <row r="25" spans="2:14" x14ac:dyDescent="0.25">
      <c r="B25" s="63" t="s">
        <v>37</v>
      </c>
      <c r="C25" s="15">
        <v>100</v>
      </c>
      <c r="D25" s="41"/>
      <c r="E25" s="10" t="s">
        <v>28</v>
      </c>
      <c r="F25" s="14">
        <f>1.000041</f>
        <v>1.000041</v>
      </c>
      <c r="G25" s="14">
        <f>F25</f>
        <v>1.000041</v>
      </c>
      <c r="H25" s="14">
        <f t="shared" ref="H25:I25" si="12">G25</f>
        <v>1.000041</v>
      </c>
      <c r="I25" s="14">
        <f t="shared" si="12"/>
        <v>1.000041</v>
      </c>
      <c r="J25" s="15">
        <v>1.000119</v>
      </c>
      <c r="K25" s="14">
        <f>J25</f>
        <v>1.000119</v>
      </c>
      <c r="L25" s="14">
        <f t="shared" ref="L25:M25" si="13">K25</f>
        <v>1.000119</v>
      </c>
      <c r="M25" s="14">
        <f t="shared" si="13"/>
        <v>1.000119</v>
      </c>
      <c r="N25" s="15">
        <v>1.000016</v>
      </c>
    </row>
    <row r="26" spans="2:14" x14ac:dyDescent="0.25">
      <c r="B26" s="64" t="s">
        <v>38</v>
      </c>
      <c r="C26" s="46" t="s">
        <v>40</v>
      </c>
      <c r="D26" s="42"/>
      <c r="E26" s="30" t="s">
        <v>29</v>
      </c>
      <c r="F26" s="46">
        <v>0</v>
      </c>
      <c r="G26" s="46">
        <v>0.32150400000000001</v>
      </c>
      <c r="H26" s="46">
        <v>0.42504700000000001</v>
      </c>
      <c r="I26" s="46">
        <v>0.52140600000000004</v>
      </c>
      <c r="J26" s="46">
        <v>0</v>
      </c>
      <c r="K26" s="46">
        <v>-0.208702</v>
      </c>
      <c r="L26" s="46">
        <v>-0.32145600000000002</v>
      </c>
      <c r="M26" s="46">
        <v>-0.254187</v>
      </c>
      <c r="N26" s="46">
        <v>0</v>
      </c>
    </row>
    <row r="27" spans="2:14" ht="15.75" thickBot="1" x14ac:dyDescent="0.3">
      <c r="B27" s="65"/>
      <c r="C27" s="17"/>
      <c r="D27" s="43"/>
      <c r="E27" s="11" t="s">
        <v>30</v>
      </c>
      <c r="F27" s="47">
        <f>F24+F26</f>
        <v>0.17139960000000001</v>
      </c>
      <c r="G27" s="47">
        <f t="shared" ref="G27:N27" si="14">G24+G26</f>
        <v>0.4929036</v>
      </c>
      <c r="H27" s="47">
        <f t="shared" si="14"/>
        <v>0.59644660000000005</v>
      </c>
      <c r="I27" s="47">
        <f t="shared" si="14"/>
        <v>0.69280560000000002</v>
      </c>
      <c r="J27" s="47">
        <f t="shared" si="14"/>
        <v>0.70260400000000001</v>
      </c>
      <c r="K27" s="47">
        <f t="shared" si="14"/>
        <v>0.49390200000000001</v>
      </c>
      <c r="L27" s="47">
        <f t="shared" si="14"/>
        <v>0.38114799999999999</v>
      </c>
      <c r="M27" s="47">
        <f t="shared" si="14"/>
        <v>0.44841700000000001</v>
      </c>
      <c r="N27" s="47">
        <f t="shared" si="14"/>
        <v>0.54785099999999998</v>
      </c>
    </row>
    <row r="28" spans="2:14" x14ac:dyDescent="0.25">
      <c r="B28" s="61" t="s">
        <v>34</v>
      </c>
      <c r="C28" s="56"/>
      <c r="D28" s="56"/>
      <c r="E28" s="57"/>
      <c r="F28" s="5" t="s">
        <v>0</v>
      </c>
      <c r="G28" s="5"/>
      <c r="H28" s="18"/>
      <c r="I28" s="5"/>
      <c r="J28" s="5" t="s">
        <v>0</v>
      </c>
      <c r="K28" s="5"/>
      <c r="L28" s="18"/>
      <c r="M28" s="5"/>
      <c r="N28" s="5" t="s">
        <v>0</v>
      </c>
    </row>
    <row r="29" spans="2:14" ht="15.75" thickBot="1" x14ac:dyDescent="0.3">
      <c r="B29" s="58"/>
      <c r="C29" s="59"/>
      <c r="D29" s="59"/>
      <c r="E29" s="60"/>
      <c r="F29" s="7">
        <v>42370</v>
      </c>
      <c r="G29" s="7"/>
      <c r="H29" s="7"/>
      <c r="I29" s="7"/>
      <c r="J29" s="7">
        <v>42736</v>
      </c>
      <c r="K29" s="7"/>
      <c r="L29" s="7"/>
      <c r="M29" s="7"/>
      <c r="N29" s="7">
        <v>43101</v>
      </c>
    </row>
    <row r="30" spans="2:14" x14ac:dyDescent="0.25">
      <c r="B30" s="62" t="s">
        <v>44</v>
      </c>
      <c r="C30" s="67">
        <v>3.8E-3</v>
      </c>
      <c r="D30" s="40"/>
      <c r="E30" s="9" t="s">
        <v>27</v>
      </c>
      <c r="F30" s="45">
        <v>2.0065E-2</v>
      </c>
      <c r="G30" s="45"/>
      <c r="H30" s="45"/>
      <c r="I30" s="45"/>
      <c r="J30" s="45">
        <v>3.1907179115300946E-4</v>
      </c>
      <c r="K30" s="45"/>
      <c r="L30" s="45"/>
      <c r="M30" s="45"/>
      <c r="N30" s="45">
        <v>2.4655547498187092E-4</v>
      </c>
    </row>
    <row r="31" spans="2:14" x14ac:dyDescent="0.25">
      <c r="B31" s="63" t="s">
        <v>37</v>
      </c>
      <c r="C31" s="15">
        <v>16</v>
      </c>
      <c r="D31" s="41"/>
      <c r="E31" s="10" t="s">
        <v>28</v>
      </c>
      <c r="F31" s="14">
        <v>1.002642</v>
      </c>
      <c r="G31" s="14"/>
      <c r="H31" s="14"/>
      <c r="I31" s="14"/>
      <c r="J31" s="15">
        <v>1.0000230000000001</v>
      </c>
      <c r="K31" s="14"/>
      <c r="L31" s="14"/>
      <c r="M31" s="14"/>
      <c r="N31" s="15">
        <v>1.000016</v>
      </c>
    </row>
    <row r="32" spans="2:14" ht="15.75" thickBot="1" x14ac:dyDescent="0.3">
      <c r="B32" s="65" t="s">
        <v>38</v>
      </c>
      <c r="C32" s="17" t="s">
        <v>40</v>
      </c>
      <c r="D32" s="43"/>
      <c r="E32" s="11"/>
      <c r="F32" s="47"/>
      <c r="G32" s="47"/>
      <c r="H32" s="47"/>
      <c r="I32" s="47"/>
      <c r="J32" s="47"/>
      <c r="K32" s="47"/>
      <c r="L32" s="47"/>
      <c r="M32" s="47"/>
      <c r="N32" s="47"/>
    </row>
    <row r="33" spans="2:5" s="2" customFormat="1" x14ac:dyDescent="0.25">
      <c r="B33" s="21"/>
      <c r="C33" s="21"/>
      <c r="D33" s="1"/>
      <c r="E33" s="6"/>
    </row>
    <row r="34" spans="2:5" s="2" customFormat="1" x14ac:dyDescent="0.25">
      <c r="B34" s="19" t="s">
        <v>48</v>
      </c>
      <c r="C34" s="1"/>
      <c r="D34" s="6"/>
    </row>
    <row r="35" spans="2:5" s="2" customFormat="1" x14ac:dyDescent="0.25">
      <c r="B35" s="20" t="s">
        <v>47</v>
      </c>
      <c r="C35" s="1"/>
      <c r="D35" s="6"/>
    </row>
    <row r="36" spans="2:5" s="2" customFormat="1" x14ac:dyDescent="0.25">
      <c r="B36" s="20"/>
      <c r="C36" s="1"/>
      <c r="D36" s="6"/>
    </row>
    <row r="37" spans="2:5" s="2" customFormat="1" x14ac:dyDescent="0.25">
      <c r="B37" s="19" t="s">
        <v>45</v>
      </c>
      <c r="C37" s="1"/>
      <c r="D37" s="6"/>
    </row>
    <row r="38" spans="2:5" s="2" customFormat="1" x14ac:dyDescent="0.25">
      <c r="B38" s="66" t="s">
        <v>41</v>
      </c>
      <c r="C38" s="25">
        <v>0.3</v>
      </c>
      <c r="D38" s="6" t="s">
        <v>43</v>
      </c>
    </row>
    <row r="39" spans="2:5" x14ac:dyDescent="0.25">
      <c r="B39" s="66" t="s">
        <v>41</v>
      </c>
      <c r="C39" s="25">
        <v>0.4</v>
      </c>
      <c r="D39" s="6" t="s">
        <v>42</v>
      </c>
      <c r="E39" s="2"/>
    </row>
    <row r="41" spans="2:5" x14ac:dyDescent="0.25">
      <c r="B41" s="68" t="s">
        <v>46</v>
      </c>
    </row>
    <row r="56" spans="2:3" x14ac:dyDescent="0.25">
      <c r="B56" s="68" t="s">
        <v>49</v>
      </c>
    </row>
    <row r="57" spans="2:3" x14ac:dyDescent="0.25">
      <c r="B57" s="3" t="s">
        <v>50</v>
      </c>
      <c r="C57" s="52" t="s">
        <v>51</v>
      </c>
    </row>
    <row r="58" spans="2:3" x14ac:dyDescent="0.25">
      <c r="B58" s="69">
        <v>2.7E-4</v>
      </c>
      <c r="C58" s="52" t="s">
        <v>52</v>
      </c>
    </row>
  </sheetData>
  <mergeCells count="6">
    <mergeCell ref="B3:E4"/>
    <mergeCell ref="C2:D2"/>
    <mergeCell ref="B22:E23"/>
    <mergeCell ref="B28:E29"/>
    <mergeCell ref="B10:E11"/>
    <mergeCell ref="B16:E1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Q-RPT</vt:lpstr>
      <vt:lpstr>PMM</vt:lpstr>
    </vt:vector>
  </TitlesOfParts>
  <Company>DanaherTM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</dc:creator>
  <cp:lastModifiedBy>Kyle Clark</cp:lastModifiedBy>
  <dcterms:created xsi:type="dcterms:W3CDTF">2014-02-26T15:07:37Z</dcterms:created>
  <dcterms:modified xsi:type="dcterms:W3CDTF">2022-03-04T20:02:00Z</dcterms:modified>
</cp:coreProperties>
</file>