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clark\Documents\000 Pressure Equip\24xx PG and related\2456-LEM\"/>
    </mc:Choice>
  </mc:AlternateContent>
  <workbookProtection lockStructure="1"/>
  <bookViews>
    <workbookView xWindow="2220" yWindow="0" windowWidth="22890" windowHeight="11220"/>
  </bookViews>
  <sheets>
    <sheet name="SI Units" sheetId="1" r:id="rId1"/>
    <sheet name="US Unit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 s="1"/>
  <c r="C19" i="1"/>
  <c r="G19" i="1"/>
  <c r="F19" i="1" s="1"/>
  <c r="C20" i="1"/>
  <c r="C8" i="2"/>
  <c r="C9" i="2"/>
  <c r="G8" i="2"/>
  <c r="F8" i="2" s="1"/>
  <c r="G13" i="2"/>
  <c r="F13" i="2"/>
  <c r="G8" i="1"/>
  <c r="F8" i="1" s="1"/>
  <c r="G13" i="1"/>
  <c r="F13" i="1" s="1"/>
</calcChain>
</file>

<file path=xl/sharedStrings.xml><?xml version="1.0" encoding="utf-8"?>
<sst xmlns="http://schemas.openxmlformats.org/spreadsheetml/2006/main" count="56" uniqueCount="23">
  <si>
    <t>LEM SN</t>
  </si>
  <si>
    <t>Ref %RH</t>
  </si>
  <si>
    <t>LEM Counts</t>
  </si>
  <si>
    <t>C0</t>
  </si>
  <si>
    <t>C1</t>
  </si>
  <si>
    <t>Ref Pressure</t>
  </si>
  <si>
    <t>2456-LEM Coefficient Calculations</t>
  </si>
  <si>
    <t>Enter values in orange and blue cells to calculate coefficients in green cells</t>
  </si>
  <si>
    <t>Nominal Temp</t>
  </si>
  <si>
    <t>Nominal %RH</t>
  </si>
  <si>
    <t>Nominal Pressure</t>
  </si>
  <si>
    <t>HUMIDITY, %RH</t>
  </si>
  <si>
    <t>PRESSURE, psi absolute</t>
  </si>
  <si>
    <t>TEMPERATURE, degrees Celsius</t>
  </si>
  <si>
    <t>Ref Temp</t>
  </si>
  <si>
    <t>Nominal Counts</t>
  </si>
  <si>
    <t>TEMPERATURE, degrees Fahrenheit</t>
  </si>
  <si>
    <t>10.5 ± 0.25</t>
  </si>
  <si>
    <t>15.0 ± 0.25</t>
  </si>
  <si>
    <t>17 ± 2</t>
  </si>
  <si>
    <t>29 ± 2</t>
  </si>
  <si>
    <t>Points must be different by at least 25%RH. High point must be at least 25%RH. First point can be vacuum (~0%RH).</t>
  </si>
  <si>
    <t>(must do after the temperature calibration)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</si>
</sst>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0" fillId="5" borderId="0" xfId="0" applyFill="1" applyProtection="1"/>
    <xf numFmtId="1" fontId="0" fillId="5" borderId="0" xfId="0" applyNumberFormat="1" applyFill="1" applyProtection="1"/>
    <xf numFmtId="0" fontId="2" fillId="0" borderId="0" xfId="0" applyFont="1" applyAlignment="1" applyProtection="1"/>
    <xf numFmtId="0" fontId="2" fillId="0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0" fillId="4" borderId="0" xfId="0" applyFill="1" applyAlignment="1" applyProtection="1">
      <alignment wrapText="1"/>
      <protection locked="0"/>
    </xf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" fillId="0" borderId="0" xfId="0" applyFont="1" applyFill="1" applyAlignment="1" applyProtection="1"/>
    <xf numFmtId="0" fontId="2" fillId="0" borderId="0" xfId="0" applyFont="1" applyProtection="1"/>
    <xf numFmtId="0" fontId="2" fillId="2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/>
    <xf numFmtId="2" fontId="0" fillId="3" borderId="0" xfId="0" applyNumberFormat="1" applyFill="1" applyProtection="1">
      <protection locked="0"/>
    </xf>
    <xf numFmtId="164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right"/>
    </xf>
    <xf numFmtId="0" fontId="0" fillId="0" borderId="0" xfId="0" applyFill="1" applyProtection="1"/>
    <xf numFmtId="0" fontId="0" fillId="0" borderId="0" xfId="0" applyFill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D14" sqref="D14"/>
    </sheetView>
  </sheetViews>
  <sheetFormatPr defaultRowHeight="15" x14ac:dyDescent="0.25"/>
  <cols>
    <col min="1" max="1" width="9.140625" style="1"/>
    <col min="2" max="2" width="13.85546875" style="1" customWidth="1"/>
    <col min="3" max="3" width="10.42578125" style="1" bestFit="1" customWidth="1"/>
    <col min="4" max="4" width="7.28515625" style="7" customWidth="1"/>
    <col min="5" max="5" width="9.5703125" style="1" customWidth="1"/>
    <col min="6" max="16384" width="9.140625" style="1"/>
  </cols>
  <sheetData>
    <row r="1" spans="1:7" ht="21" x14ac:dyDescent="0.35">
      <c r="A1" s="17" t="s">
        <v>6</v>
      </c>
      <c r="B1" s="17"/>
      <c r="C1" s="17"/>
      <c r="D1" s="17"/>
      <c r="E1" s="17"/>
    </row>
    <row r="2" spans="1:7" ht="21" x14ac:dyDescent="0.35">
      <c r="A2" s="5"/>
      <c r="B2" s="5" t="s">
        <v>7</v>
      </c>
      <c r="C2" s="5"/>
      <c r="D2" s="8"/>
      <c r="E2" s="5"/>
    </row>
    <row r="3" spans="1:7" ht="21" x14ac:dyDescent="0.35">
      <c r="A3" s="5"/>
      <c r="B3" s="5"/>
      <c r="C3" s="5"/>
      <c r="D3" s="8"/>
      <c r="E3" s="5"/>
    </row>
    <row r="4" spans="1:7" ht="21" x14ac:dyDescent="0.35">
      <c r="B4" s="15" t="s">
        <v>0</v>
      </c>
      <c r="C4" s="16">
        <v>65412</v>
      </c>
    </row>
    <row r="5" spans="1:7" x14ac:dyDescent="0.25">
      <c r="B5" s="2"/>
      <c r="C5" s="2"/>
      <c r="D5" s="9"/>
    </row>
    <row r="6" spans="1:7" ht="21" x14ac:dyDescent="0.35">
      <c r="A6" s="5" t="s">
        <v>13</v>
      </c>
      <c r="B6" s="5"/>
      <c r="C6" s="5"/>
      <c r="D6" s="8"/>
      <c r="E6" s="5"/>
    </row>
    <row r="7" spans="1:7" ht="30" x14ac:dyDescent="0.25">
      <c r="B7" s="11" t="s">
        <v>14</v>
      </c>
      <c r="C7" s="12" t="s">
        <v>8</v>
      </c>
      <c r="D7" s="13" t="s">
        <v>2</v>
      </c>
      <c r="E7" s="13" t="s">
        <v>15</v>
      </c>
      <c r="F7" s="11" t="s">
        <v>3</v>
      </c>
      <c r="G7" s="11" t="s">
        <v>4</v>
      </c>
    </row>
    <row r="8" spans="1:7" x14ac:dyDescent="0.25">
      <c r="B8" s="19">
        <v>17.2</v>
      </c>
      <c r="C8" s="24" t="s">
        <v>19</v>
      </c>
      <c r="D8" s="10">
        <v>24986</v>
      </c>
      <c r="E8" s="7">
        <v>24300</v>
      </c>
      <c r="F8" s="3">
        <f>(B8*100)-(G8*D8/2^16)</f>
        <v>-6303.7114184974225</v>
      </c>
      <c r="G8" s="4">
        <f>(B9*100-B8*100)*2^16/(D9-D8)</f>
        <v>21045.463520477351</v>
      </c>
    </row>
    <row r="9" spans="1:7" x14ac:dyDescent="0.25">
      <c r="B9" s="19">
        <v>29.04</v>
      </c>
      <c r="C9" s="24" t="s">
        <v>20</v>
      </c>
      <c r="D9" s="10">
        <v>28673</v>
      </c>
      <c r="E9" s="7">
        <v>28668</v>
      </c>
    </row>
    <row r="10" spans="1:7" ht="21" x14ac:dyDescent="0.35">
      <c r="A10" s="5"/>
      <c r="C10" s="21"/>
      <c r="E10" s="7"/>
    </row>
    <row r="11" spans="1:7" ht="21" x14ac:dyDescent="0.35">
      <c r="A11" s="5" t="s">
        <v>11</v>
      </c>
      <c r="B11" s="5"/>
      <c r="C11" s="14" t="s">
        <v>22</v>
      </c>
      <c r="D11" s="8"/>
      <c r="E11" s="8"/>
    </row>
    <row r="12" spans="1:7" ht="30" x14ac:dyDescent="0.25">
      <c r="B12" s="11" t="s">
        <v>1</v>
      </c>
      <c r="C12" s="12" t="s">
        <v>9</v>
      </c>
      <c r="D12" s="13" t="s">
        <v>2</v>
      </c>
      <c r="E12" s="13" t="s">
        <v>15</v>
      </c>
      <c r="F12" s="11" t="s">
        <v>3</v>
      </c>
      <c r="G12" s="11" t="s">
        <v>4</v>
      </c>
    </row>
    <row r="13" spans="1:7" x14ac:dyDescent="0.25">
      <c r="B13" s="18">
        <v>24.4</v>
      </c>
      <c r="C13" s="21">
        <v>25</v>
      </c>
      <c r="D13" s="10">
        <v>25425</v>
      </c>
      <c r="E13" s="7">
        <v>25300</v>
      </c>
      <c r="F13" s="3">
        <f>(B13*100)-(G13*D13/2^16)</f>
        <v>-6450.5816706121041</v>
      </c>
      <c r="G13" s="4">
        <f>(B14*100-B13*100)*2^16/(D14-D13)</f>
        <v>22916.545147108551</v>
      </c>
    </row>
    <row r="14" spans="1:7" x14ac:dyDescent="0.25">
      <c r="B14" s="18">
        <v>76.099999999999994</v>
      </c>
      <c r="C14" s="21">
        <v>75</v>
      </c>
      <c r="D14" s="10">
        <v>40210</v>
      </c>
      <c r="E14" s="7">
        <v>40350</v>
      </c>
    </row>
    <row r="15" spans="1:7" x14ac:dyDescent="0.25">
      <c r="B15" s="1" t="s">
        <v>21</v>
      </c>
      <c r="C15" s="21"/>
      <c r="E15" s="7"/>
    </row>
    <row r="16" spans="1:7" x14ac:dyDescent="0.25">
      <c r="C16" s="21"/>
      <c r="E16" s="7"/>
    </row>
    <row r="17" spans="1:7" ht="21" x14ac:dyDescent="0.35">
      <c r="A17" s="5" t="s">
        <v>12</v>
      </c>
      <c r="B17" s="5"/>
      <c r="C17" s="6"/>
      <c r="D17" s="8"/>
      <c r="E17" s="8"/>
    </row>
    <row r="18" spans="1:7" ht="30" x14ac:dyDescent="0.25">
      <c r="B18" s="11" t="s">
        <v>5</v>
      </c>
      <c r="C18" s="12" t="s">
        <v>10</v>
      </c>
      <c r="D18" s="13" t="s">
        <v>2</v>
      </c>
      <c r="E18" s="13" t="s">
        <v>15</v>
      </c>
      <c r="F18" s="11" t="s">
        <v>3</v>
      </c>
      <c r="G18" s="11" t="s">
        <v>4</v>
      </c>
    </row>
    <row r="19" spans="1:7" x14ac:dyDescent="0.25">
      <c r="B19" s="20">
        <v>71.0154</v>
      </c>
      <c r="C19" s="22" t="str">
        <f>72 &amp;" ± " &amp; 1.7</f>
        <v>72 ± 1.7</v>
      </c>
      <c r="D19" s="10">
        <v>36532</v>
      </c>
      <c r="E19" s="7">
        <v>36996</v>
      </c>
      <c r="F19" s="3">
        <f>(B19*100)-(G19*D19/2^16)</f>
        <v>656.15131194714104</v>
      </c>
      <c r="G19" s="4">
        <f>(B20*100-B19*100)*2^16/(D20-D19)</f>
        <v>11562.602459767661</v>
      </c>
    </row>
    <row r="20" spans="1:7" x14ac:dyDescent="0.25">
      <c r="B20" s="20">
        <v>104.1245</v>
      </c>
      <c r="C20" s="22" t="str">
        <f>103&amp;" ± "&amp;1.7</f>
        <v>103 ± 1.7</v>
      </c>
      <c r="D20" s="10">
        <v>55298</v>
      </c>
      <c r="E20" s="1">
        <v>55176</v>
      </c>
    </row>
  </sheetData>
  <sheetProtection sheet="1" objects="1" scenarios="1" formatCells="0"/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workbookViewId="0">
      <selection activeCell="F8" sqref="F8"/>
    </sheetView>
  </sheetViews>
  <sheetFormatPr defaultRowHeight="15" x14ac:dyDescent="0.25"/>
  <cols>
    <col min="1" max="1" width="9.140625" style="1"/>
    <col min="2" max="2" width="13.85546875" style="1" customWidth="1"/>
    <col min="3" max="3" width="23.140625" style="1" bestFit="1" customWidth="1"/>
    <col min="4" max="4" width="7.28515625" style="7" customWidth="1"/>
    <col min="5" max="5" width="9.5703125" style="1" customWidth="1"/>
    <col min="6" max="16384" width="9.140625" style="1"/>
  </cols>
  <sheetData>
    <row r="1" spans="1:7" ht="21" x14ac:dyDescent="0.35">
      <c r="A1" s="17" t="s">
        <v>6</v>
      </c>
      <c r="B1" s="17"/>
      <c r="C1" s="17"/>
      <c r="D1" s="17"/>
      <c r="E1" s="17"/>
    </row>
    <row r="2" spans="1:7" ht="21" x14ac:dyDescent="0.35">
      <c r="A2" s="5"/>
      <c r="B2" s="5" t="s">
        <v>7</v>
      </c>
      <c r="C2" s="5"/>
      <c r="D2" s="8"/>
      <c r="E2" s="5"/>
    </row>
    <row r="3" spans="1:7" ht="21" x14ac:dyDescent="0.35">
      <c r="A3" s="5"/>
      <c r="B3" s="5"/>
      <c r="C3" s="5"/>
      <c r="D3" s="8"/>
      <c r="E3" s="5"/>
    </row>
    <row r="4" spans="1:7" ht="21" x14ac:dyDescent="0.35">
      <c r="B4" s="15" t="s">
        <v>0</v>
      </c>
      <c r="C4" s="16">
        <v>65432</v>
      </c>
      <c r="D4" s="1"/>
    </row>
    <row r="5" spans="1:7" x14ac:dyDescent="0.25">
      <c r="B5" s="2"/>
      <c r="C5" s="2"/>
      <c r="D5" s="9"/>
    </row>
    <row r="6" spans="1:7" ht="21" x14ac:dyDescent="0.35">
      <c r="A6" s="5" t="s">
        <v>16</v>
      </c>
      <c r="B6" s="5"/>
      <c r="C6" s="5"/>
      <c r="D6" s="8"/>
      <c r="E6" s="5"/>
    </row>
    <row r="7" spans="1:7" ht="30" x14ac:dyDescent="0.25">
      <c r="B7" s="11" t="s">
        <v>14</v>
      </c>
      <c r="C7" s="12" t="s">
        <v>8</v>
      </c>
      <c r="D7" s="13" t="s">
        <v>2</v>
      </c>
      <c r="E7" s="13" t="s">
        <v>15</v>
      </c>
      <c r="F7" s="11" t="s">
        <v>3</v>
      </c>
      <c r="G7" s="11" t="s">
        <v>4</v>
      </c>
    </row>
    <row r="8" spans="1:7" x14ac:dyDescent="0.25">
      <c r="B8" s="19">
        <v>62.96</v>
      </c>
      <c r="C8" s="21" t="str">
        <f>62.6 &amp; " ± " &amp;  3.6</f>
        <v>62.6 ± 3.6</v>
      </c>
      <c r="D8" s="10">
        <v>24986</v>
      </c>
      <c r="E8" s="7">
        <v>24300</v>
      </c>
      <c r="F8" s="3">
        <f>((B8-32)*5/9*100)-(G8*D8/2^16)</f>
        <v>-6303.7114184974271</v>
      </c>
      <c r="G8" s="4">
        <f>((B9-32)-(B8-32))*5/9*100*2^16/(D9-D8)</f>
        <v>21045.463520477362</v>
      </c>
    </row>
    <row r="9" spans="1:7" x14ac:dyDescent="0.25">
      <c r="B9" s="19">
        <v>84.272000000000006</v>
      </c>
      <c r="C9" s="21" t="str">
        <f>84.2 &amp; " ± " &amp; 3.6</f>
        <v>84.2 ± 3.6</v>
      </c>
      <c r="D9" s="10">
        <v>28673</v>
      </c>
      <c r="E9" s="7">
        <v>28668</v>
      </c>
    </row>
    <row r="10" spans="1:7" x14ac:dyDescent="0.25">
      <c r="C10" s="21"/>
      <c r="E10" s="7"/>
    </row>
    <row r="11" spans="1:7" ht="21" x14ac:dyDescent="0.35">
      <c r="A11" s="5" t="s">
        <v>11</v>
      </c>
      <c r="B11" s="5"/>
      <c r="C11" s="14" t="s">
        <v>22</v>
      </c>
      <c r="D11" s="8"/>
      <c r="E11" s="8"/>
    </row>
    <row r="12" spans="1:7" ht="30" x14ac:dyDescent="0.25">
      <c r="B12" s="11" t="s">
        <v>1</v>
      </c>
      <c r="C12" s="12" t="s">
        <v>9</v>
      </c>
      <c r="D12" s="13" t="s">
        <v>2</v>
      </c>
      <c r="E12" s="13" t="s">
        <v>15</v>
      </c>
      <c r="F12" s="11" t="s">
        <v>3</v>
      </c>
      <c r="G12" s="11" t="s">
        <v>4</v>
      </c>
    </row>
    <row r="13" spans="1:7" x14ac:dyDescent="0.25">
      <c r="B13" s="18">
        <v>24.4</v>
      </c>
      <c r="C13" s="21">
        <v>25</v>
      </c>
      <c r="D13" s="10">
        <v>25764</v>
      </c>
      <c r="E13" s="7">
        <v>25300</v>
      </c>
      <c r="F13" s="3">
        <f>(B13*100)-(G13*D13/2^16)</f>
        <v>-6798.3718676450226</v>
      </c>
      <c r="G13" s="4">
        <f>(B14*100-B13*100)*2^16/(D14-D13)</f>
        <v>23499.687110618856</v>
      </c>
    </row>
    <row r="14" spans="1:7" x14ac:dyDescent="0.25">
      <c r="B14" s="18">
        <v>76.2</v>
      </c>
      <c r="C14" s="21">
        <v>75</v>
      </c>
      <c r="D14" s="10">
        <v>40210</v>
      </c>
      <c r="E14" s="7">
        <v>40350</v>
      </c>
    </row>
    <row r="15" spans="1:7" x14ac:dyDescent="0.25">
      <c r="B15" s="1" t="s">
        <v>21</v>
      </c>
      <c r="C15" s="21"/>
      <c r="E15" s="7"/>
    </row>
    <row r="16" spans="1:7" x14ac:dyDescent="0.25">
      <c r="C16" s="21"/>
      <c r="E16" s="7"/>
    </row>
    <row r="17" spans="1:7" ht="21" x14ac:dyDescent="0.35">
      <c r="A17" s="5" t="s">
        <v>12</v>
      </c>
      <c r="B17" s="5"/>
      <c r="C17" s="6"/>
      <c r="D17" s="8"/>
      <c r="E17" s="8"/>
    </row>
    <row r="18" spans="1:7" ht="30" x14ac:dyDescent="0.25">
      <c r="B18" s="11" t="s">
        <v>5</v>
      </c>
      <c r="C18" s="12" t="s">
        <v>10</v>
      </c>
      <c r="D18" s="13" t="s">
        <v>2</v>
      </c>
      <c r="E18" s="13" t="s">
        <v>15</v>
      </c>
      <c r="F18" s="11" t="s">
        <v>3</v>
      </c>
      <c r="G18" s="11" t="s">
        <v>4</v>
      </c>
    </row>
    <row r="19" spans="1:7" x14ac:dyDescent="0.25">
      <c r="B19" s="20">
        <v>10.3</v>
      </c>
      <c r="C19" s="22" t="s">
        <v>17</v>
      </c>
      <c r="D19" s="10">
        <v>36532</v>
      </c>
      <c r="E19" s="7">
        <v>36996</v>
      </c>
      <c r="F19" s="3">
        <f>(B19*100)/0.1450377-(G19*D19/2^16)</f>
        <v>524.76736670794344</v>
      </c>
      <c r="G19" s="4">
        <f>(B20*100-B19*100)/0.1450377*2^16/(D20-D19)</f>
        <v>11798.407569026229</v>
      </c>
    </row>
    <row r="20" spans="1:7" x14ac:dyDescent="0.25">
      <c r="B20" s="20">
        <v>15.2</v>
      </c>
      <c r="C20" s="22" t="s">
        <v>18</v>
      </c>
      <c r="D20" s="10">
        <v>55298</v>
      </c>
      <c r="E20" s="1">
        <v>55176</v>
      </c>
    </row>
    <row r="21" spans="1:7" x14ac:dyDescent="0.25">
      <c r="C21" s="23"/>
    </row>
  </sheetData>
  <sheetProtection sheet="1" objects="1" scenarios="1" formatCells="0"/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 Units</vt:lpstr>
      <vt:lpstr>US Units</vt:lpstr>
    </vt:vector>
  </TitlesOfParts>
  <Company>Danaher TM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Clark</dc:creator>
  <cp:lastModifiedBy>Kyle Clark</cp:lastModifiedBy>
  <dcterms:created xsi:type="dcterms:W3CDTF">2015-05-05T04:08:27Z</dcterms:created>
  <dcterms:modified xsi:type="dcterms:W3CDTF">2015-05-11T22:16:54Z</dcterms:modified>
</cp:coreProperties>
</file>